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A4A5971A-BC4D-449D-8D56-3B6E9F72883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Парный рейтинг" sheetId="1" r:id="rId1"/>
    <sheet name="Ласт турнир" sheetId="2" state="hidden" r:id="rId2"/>
    <sheet name="Начисление очков_" sheetId="3" r:id="rId3"/>
    <sheet name="DPR" sheetId="5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239" i="1" l="1"/>
  <c r="V239" i="1"/>
  <c r="T239" i="1"/>
  <c r="U239" i="1" s="1"/>
  <c r="Y35" i="1"/>
  <c r="L35" i="1"/>
  <c r="I35" i="1"/>
  <c r="G35" i="1"/>
  <c r="R35" i="1" l="1"/>
  <c r="P35" i="1"/>
  <c r="Q35" i="1" s="1"/>
  <c r="O35" i="1"/>
  <c r="M35" i="1"/>
  <c r="E47" i="5"/>
  <c r="G47" i="5" s="1"/>
  <c r="D47" i="5"/>
  <c r="F47" i="5" s="1"/>
  <c r="H248" i="1"/>
  <c r="G248" i="1"/>
  <c r="Y15" i="1"/>
  <c r="R15" i="1"/>
  <c r="P15" i="1"/>
  <c r="Q15" i="1" s="1"/>
  <c r="O15" i="1"/>
  <c r="M15" i="1"/>
  <c r="N15" i="1" s="1"/>
  <c r="L15" i="1"/>
  <c r="I15" i="1"/>
  <c r="G15" i="1"/>
  <c r="I239" i="1"/>
  <c r="I238" i="1"/>
  <c r="G238" i="1"/>
  <c r="I237" i="1"/>
  <c r="G237" i="1"/>
  <c r="I236" i="1"/>
  <c r="G236" i="1"/>
  <c r="I235" i="1"/>
  <c r="G235" i="1"/>
  <c r="I234" i="1"/>
  <c r="G234" i="1"/>
  <c r="I233" i="1"/>
  <c r="G233" i="1"/>
  <c r="I232" i="1"/>
  <c r="G232" i="1"/>
  <c r="I231" i="1"/>
  <c r="G231" i="1"/>
  <c r="I229" i="1"/>
  <c r="G229" i="1"/>
  <c r="I227" i="1"/>
  <c r="G227" i="1"/>
  <c r="I226" i="1"/>
  <c r="G226" i="1"/>
  <c r="I28" i="1"/>
  <c r="G28" i="1"/>
  <c r="I224" i="1"/>
  <c r="G224" i="1"/>
  <c r="I223" i="1"/>
  <c r="G223" i="1"/>
  <c r="I222" i="1"/>
  <c r="G222" i="1"/>
  <c r="I218" i="1"/>
  <c r="G218" i="1"/>
  <c r="I217" i="1"/>
  <c r="G217" i="1"/>
  <c r="I215" i="1"/>
  <c r="G215" i="1"/>
  <c r="I214" i="1"/>
  <c r="G214" i="1"/>
  <c r="I213" i="1"/>
  <c r="G213" i="1"/>
  <c r="I212" i="1"/>
  <c r="G212" i="1"/>
  <c r="I210" i="1"/>
  <c r="G210" i="1"/>
  <c r="I209" i="1"/>
  <c r="G209" i="1"/>
  <c r="I207" i="1"/>
  <c r="G207" i="1"/>
  <c r="I206" i="1"/>
  <c r="G206" i="1"/>
  <c r="I202" i="1"/>
  <c r="G202" i="1"/>
  <c r="I201" i="1"/>
  <c r="G201" i="1"/>
  <c r="I200" i="1"/>
  <c r="G200" i="1"/>
  <c r="I199" i="1"/>
  <c r="G199" i="1"/>
  <c r="I198" i="1"/>
  <c r="G198" i="1"/>
  <c r="I197" i="1"/>
  <c r="G197" i="1"/>
  <c r="I193" i="1"/>
  <c r="G193" i="1"/>
  <c r="I192" i="1"/>
  <c r="G192" i="1"/>
  <c r="I190" i="1"/>
  <c r="G190" i="1"/>
  <c r="I189" i="1"/>
  <c r="G189" i="1"/>
  <c r="I187" i="1"/>
  <c r="G187" i="1"/>
  <c r="I186" i="1"/>
  <c r="G186" i="1"/>
  <c r="I185" i="1"/>
  <c r="G185" i="1"/>
  <c r="I184" i="1"/>
  <c r="G184" i="1"/>
  <c r="I183" i="1"/>
  <c r="G183" i="1"/>
  <c r="I182" i="1"/>
  <c r="G182" i="1"/>
  <c r="I180" i="1"/>
  <c r="G180" i="1"/>
  <c r="I179" i="1"/>
  <c r="G179" i="1"/>
  <c r="I178" i="1"/>
  <c r="G178" i="1"/>
  <c r="I175" i="1"/>
  <c r="G175" i="1"/>
  <c r="I172" i="1"/>
  <c r="G172" i="1"/>
  <c r="I171" i="1"/>
  <c r="G171" i="1"/>
  <c r="I170" i="1"/>
  <c r="G170" i="1"/>
  <c r="I167" i="1"/>
  <c r="G167" i="1"/>
  <c r="I162" i="1"/>
  <c r="G162" i="1"/>
  <c r="I161" i="1"/>
  <c r="G161" i="1"/>
  <c r="I159" i="1"/>
  <c r="G159" i="1"/>
  <c r="I156" i="1"/>
  <c r="G156" i="1"/>
  <c r="I154" i="1"/>
  <c r="G154" i="1"/>
  <c r="I151" i="1"/>
  <c r="G151" i="1"/>
  <c r="I150" i="1"/>
  <c r="G150" i="1"/>
  <c r="I149" i="1"/>
  <c r="G149" i="1"/>
  <c r="I230" i="1"/>
  <c r="G230" i="1"/>
  <c r="I228" i="1"/>
  <c r="G228" i="1"/>
  <c r="I225" i="1"/>
  <c r="G225" i="1"/>
  <c r="I221" i="1"/>
  <c r="G221" i="1"/>
  <c r="I220" i="1"/>
  <c r="G220" i="1"/>
  <c r="I219" i="1"/>
  <c r="G219" i="1"/>
  <c r="I216" i="1"/>
  <c r="G216" i="1"/>
  <c r="I211" i="1"/>
  <c r="G211" i="1"/>
  <c r="I208" i="1"/>
  <c r="G208" i="1"/>
  <c r="I205" i="1"/>
  <c r="G205" i="1"/>
  <c r="I204" i="1"/>
  <c r="G204" i="1"/>
  <c r="I203" i="1"/>
  <c r="G203" i="1"/>
  <c r="I196" i="1"/>
  <c r="G196" i="1"/>
  <c r="I195" i="1"/>
  <c r="G195" i="1"/>
  <c r="I194" i="1"/>
  <c r="G194" i="1"/>
  <c r="I191" i="1"/>
  <c r="G191" i="1"/>
  <c r="I188" i="1"/>
  <c r="G188" i="1"/>
  <c r="I181" i="1"/>
  <c r="G181" i="1"/>
  <c r="I13" i="1"/>
  <c r="G13" i="1"/>
  <c r="I177" i="1"/>
  <c r="G177" i="1"/>
  <c r="I176" i="1"/>
  <c r="G176" i="1"/>
  <c r="I174" i="1"/>
  <c r="G174" i="1"/>
  <c r="I173" i="1"/>
  <c r="G173" i="1"/>
  <c r="I169" i="1"/>
  <c r="G169" i="1"/>
  <c r="I168" i="1"/>
  <c r="G168" i="1"/>
  <c r="I166" i="1"/>
  <c r="G166" i="1"/>
  <c r="I165" i="1"/>
  <c r="G165" i="1"/>
  <c r="I164" i="1"/>
  <c r="G164" i="1"/>
  <c r="I163" i="1"/>
  <c r="G163" i="1"/>
  <c r="I160" i="1"/>
  <c r="G160" i="1"/>
  <c r="I158" i="1"/>
  <c r="G158" i="1"/>
  <c r="I157" i="1"/>
  <c r="G157" i="1"/>
  <c r="I155" i="1"/>
  <c r="G155" i="1"/>
  <c r="I153" i="1"/>
  <c r="G153" i="1"/>
  <c r="I152" i="1"/>
  <c r="G152" i="1"/>
  <c r="I148" i="1"/>
  <c r="G148" i="1"/>
  <c r="I147" i="1"/>
  <c r="G147" i="1"/>
  <c r="I146" i="1"/>
  <c r="G146" i="1"/>
  <c r="I144" i="1"/>
  <c r="G144" i="1"/>
  <c r="I143" i="1"/>
  <c r="G143" i="1"/>
  <c r="I142" i="1"/>
  <c r="G142" i="1"/>
  <c r="I140" i="1"/>
  <c r="G140" i="1"/>
  <c r="I138" i="1"/>
  <c r="G138" i="1"/>
  <c r="I136" i="1"/>
  <c r="G136" i="1"/>
  <c r="I134" i="1"/>
  <c r="G134" i="1"/>
  <c r="I131" i="1"/>
  <c r="G131" i="1"/>
  <c r="I130" i="1"/>
  <c r="G130" i="1"/>
  <c r="I129" i="1"/>
  <c r="G129" i="1"/>
  <c r="I127" i="1"/>
  <c r="G127" i="1"/>
  <c r="I125" i="1"/>
  <c r="G125" i="1"/>
  <c r="I122" i="1"/>
  <c r="G122" i="1"/>
  <c r="I120" i="1"/>
  <c r="G120" i="1"/>
  <c r="I118" i="1"/>
  <c r="G118" i="1"/>
  <c r="I111" i="1"/>
  <c r="G111" i="1"/>
  <c r="I110" i="1"/>
  <c r="G110" i="1"/>
  <c r="I108" i="1"/>
  <c r="G108" i="1"/>
  <c r="I102" i="1"/>
  <c r="G102" i="1"/>
  <c r="I100" i="1"/>
  <c r="G100" i="1"/>
  <c r="I99" i="1"/>
  <c r="G99" i="1"/>
  <c r="I92" i="1"/>
  <c r="G92" i="1"/>
  <c r="I145" i="1"/>
  <c r="G145" i="1"/>
  <c r="I141" i="1"/>
  <c r="G141" i="1"/>
  <c r="I17" i="1"/>
  <c r="G17" i="1"/>
  <c r="I139" i="1"/>
  <c r="G139" i="1"/>
  <c r="I137" i="1"/>
  <c r="G137" i="1"/>
  <c r="I135" i="1"/>
  <c r="G135" i="1"/>
  <c r="I133" i="1"/>
  <c r="G133" i="1"/>
  <c r="I132" i="1"/>
  <c r="G132" i="1"/>
  <c r="I34" i="1"/>
  <c r="G34" i="1"/>
  <c r="I128" i="1"/>
  <c r="G128" i="1"/>
  <c r="I126" i="1"/>
  <c r="G126" i="1"/>
  <c r="I33" i="1"/>
  <c r="G33" i="1"/>
  <c r="I124" i="1"/>
  <c r="G124" i="1"/>
  <c r="I123" i="1"/>
  <c r="G123" i="1"/>
  <c r="I121" i="1"/>
  <c r="G121" i="1"/>
  <c r="I119" i="1"/>
  <c r="G119" i="1"/>
  <c r="I117" i="1"/>
  <c r="G117" i="1"/>
  <c r="I116" i="1"/>
  <c r="G116" i="1"/>
  <c r="I115" i="1"/>
  <c r="G115" i="1"/>
  <c r="I114" i="1"/>
  <c r="G114" i="1"/>
  <c r="I37" i="1"/>
  <c r="G37" i="1"/>
  <c r="I113" i="1"/>
  <c r="G113" i="1"/>
  <c r="I112" i="1"/>
  <c r="G112" i="1"/>
  <c r="I36" i="1"/>
  <c r="G36" i="1"/>
  <c r="I109" i="1"/>
  <c r="G109" i="1"/>
  <c r="I107" i="1"/>
  <c r="G107" i="1"/>
  <c r="I106" i="1"/>
  <c r="G106" i="1"/>
  <c r="I105" i="1"/>
  <c r="G105" i="1"/>
  <c r="I104" i="1"/>
  <c r="G104" i="1"/>
  <c r="I103" i="1"/>
  <c r="G103" i="1"/>
  <c r="I101" i="1"/>
  <c r="G101" i="1"/>
  <c r="I98" i="1"/>
  <c r="G98" i="1"/>
  <c r="I97" i="1"/>
  <c r="G97" i="1"/>
  <c r="I96" i="1"/>
  <c r="G96" i="1"/>
  <c r="I95" i="1"/>
  <c r="G95" i="1"/>
  <c r="I30" i="1"/>
  <c r="G30" i="1"/>
  <c r="I94" i="1"/>
  <c r="G94" i="1"/>
  <c r="I93" i="1"/>
  <c r="G93" i="1"/>
  <c r="I91" i="1"/>
  <c r="G91" i="1"/>
  <c r="I23" i="1"/>
  <c r="G23" i="1"/>
  <c r="I12" i="1"/>
  <c r="G12" i="1"/>
  <c r="I24" i="1"/>
  <c r="G24" i="1"/>
  <c r="I32" i="1"/>
  <c r="G32" i="1"/>
  <c r="I29" i="1"/>
  <c r="G29" i="1"/>
  <c r="I90" i="1"/>
  <c r="G90" i="1"/>
  <c r="I89" i="1"/>
  <c r="G89" i="1"/>
  <c r="I88" i="1"/>
  <c r="G88" i="1"/>
  <c r="I87" i="1"/>
  <c r="G87" i="1"/>
  <c r="I86" i="1"/>
  <c r="G86" i="1"/>
  <c r="I84" i="1"/>
  <c r="G84" i="1"/>
  <c r="I83" i="1"/>
  <c r="G83" i="1"/>
  <c r="I81" i="1"/>
  <c r="G81" i="1"/>
  <c r="I79" i="1"/>
  <c r="G79" i="1"/>
  <c r="I77" i="1"/>
  <c r="G77" i="1"/>
  <c r="I76" i="1"/>
  <c r="G76" i="1"/>
  <c r="I71" i="1"/>
  <c r="G71" i="1"/>
  <c r="I69" i="1"/>
  <c r="G69" i="1"/>
  <c r="I68" i="1"/>
  <c r="G68" i="1"/>
  <c r="I67" i="1"/>
  <c r="G67" i="1"/>
  <c r="I64" i="1"/>
  <c r="G64" i="1"/>
  <c r="I62" i="1"/>
  <c r="G62" i="1"/>
  <c r="I61" i="1"/>
  <c r="G61" i="1"/>
  <c r="I60" i="1"/>
  <c r="G60" i="1"/>
  <c r="I85" i="1"/>
  <c r="G85" i="1"/>
  <c r="I82" i="1"/>
  <c r="G82" i="1"/>
  <c r="I80" i="1"/>
  <c r="G80" i="1"/>
  <c r="I78" i="1"/>
  <c r="G78" i="1"/>
  <c r="I75" i="1"/>
  <c r="G75" i="1"/>
  <c r="I74" i="1"/>
  <c r="G74" i="1"/>
  <c r="I73" i="1"/>
  <c r="G73" i="1"/>
  <c r="I16" i="1"/>
  <c r="G16" i="1"/>
  <c r="I72" i="1"/>
  <c r="G72" i="1"/>
  <c r="I70" i="1"/>
  <c r="G70" i="1"/>
  <c r="I22" i="1"/>
  <c r="G22" i="1"/>
  <c r="I21" i="1"/>
  <c r="G21" i="1"/>
  <c r="I66" i="1"/>
  <c r="G66" i="1"/>
  <c r="I65" i="1"/>
  <c r="G65" i="1"/>
  <c r="I63" i="1"/>
  <c r="G63" i="1"/>
  <c r="I10" i="1"/>
  <c r="G10" i="1"/>
  <c r="I59" i="1"/>
  <c r="G59" i="1"/>
  <c r="I25" i="1"/>
  <c r="G25" i="1"/>
  <c r="I58" i="1"/>
  <c r="G58" i="1"/>
  <c r="I57" i="1"/>
  <c r="G57" i="1"/>
  <c r="I55" i="1"/>
  <c r="G55" i="1"/>
  <c r="I54" i="1"/>
  <c r="G54" i="1"/>
  <c r="I52" i="1"/>
  <c r="G52" i="1"/>
  <c r="I51" i="1"/>
  <c r="G51" i="1"/>
  <c r="I48" i="1"/>
  <c r="G48" i="1"/>
  <c r="I47" i="1"/>
  <c r="G47" i="1"/>
  <c r="I46" i="1"/>
  <c r="G46" i="1"/>
  <c r="I56" i="1"/>
  <c r="G56" i="1"/>
  <c r="I31" i="1"/>
  <c r="G31" i="1"/>
  <c r="I53" i="1"/>
  <c r="G53" i="1"/>
  <c r="I14" i="1"/>
  <c r="G14" i="1"/>
  <c r="I11" i="1"/>
  <c r="G11" i="1"/>
  <c r="I50" i="1"/>
  <c r="G50" i="1"/>
  <c r="I49" i="1"/>
  <c r="G49" i="1"/>
  <c r="I26" i="1"/>
  <c r="G26" i="1"/>
  <c r="I44" i="1"/>
  <c r="G44" i="1"/>
  <c r="I45" i="1"/>
  <c r="G45" i="1"/>
  <c r="I20" i="1"/>
  <c r="G20" i="1"/>
  <c r="I19" i="1"/>
  <c r="G19" i="1"/>
  <c r="I43" i="1"/>
  <c r="G43" i="1"/>
  <c r="I41" i="1"/>
  <c r="G41" i="1"/>
  <c r="I42" i="1"/>
  <c r="G42" i="1"/>
  <c r="I40" i="1"/>
  <c r="G40" i="1"/>
  <c r="I39" i="1"/>
  <c r="G39" i="1"/>
  <c r="I18" i="1"/>
  <c r="G18" i="1"/>
  <c r="I38" i="1"/>
  <c r="G38" i="1"/>
  <c r="I27" i="1"/>
  <c r="G27" i="1"/>
  <c r="H18" i="5"/>
  <c r="H19" i="5" s="1"/>
  <c r="H20" i="5" s="1"/>
  <c r="H21" i="5" s="1"/>
  <c r="H22" i="5" s="1"/>
  <c r="H23" i="5" s="1"/>
  <c r="H24" i="5" s="1"/>
  <c r="H25" i="5" s="1"/>
  <c r="H26" i="5" s="1"/>
  <c r="H27" i="5" s="1"/>
  <c r="H28" i="5" s="1"/>
  <c r="H29" i="5" s="1"/>
  <c r="H30" i="5" s="1"/>
  <c r="H31" i="5" s="1"/>
  <c r="H32" i="5" s="1"/>
  <c r="H33" i="5" s="1"/>
  <c r="H34" i="5" s="1"/>
  <c r="H35" i="5" s="1"/>
  <c r="H36" i="5" s="1"/>
  <c r="H37" i="5" s="1"/>
  <c r="H38" i="5" s="1"/>
  <c r="H39" i="5" s="1"/>
  <c r="H40" i="5" s="1"/>
  <c r="H41" i="5" s="1"/>
  <c r="H42" i="5" s="1"/>
  <c r="H43" i="5" s="1"/>
  <c r="H44" i="5" s="1"/>
  <c r="H45" i="5" s="1"/>
  <c r="H46" i="5" s="1"/>
  <c r="H48" i="5" s="1"/>
  <c r="H49" i="5" s="1"/>
  <c r="H50" i="5" s="1"/>
  <c r="H51" i="5" s="1"/>
  <c r="H52" i="5" s="1"/>
  <c r="H53" i="5" s="1"/>
  <c r="H54" i="5" s="1"/>
  <c r="H55" i="5" s="1"/>
  <c r="H56" i="5" s="1"/>
  <c r="H57" i="5" s="1"/>
  <c r="H58" i="5" s="1"/>
  <c r="H59" i="5" s="1"/>
  <c r="H60" i="5" s="1"/>
  <c r="H61" i="5" s="1"/>
  <c r="H62" i="5" s="1"/>
  <c r="H63" i="5" s="1"/>
  <c r="H64" i="5" s="1"/>
  <c r="H65" i="5" s="1"/>
  <c r="H66" i="5" s="1"/>
  <c r="H67" i="5" s="1"/>
  <c r="H68" i="5" s="1"/>
  <c r="H69" i="5" s="1"/>
  <c r="H70" i="5" s="1"/>
  <c r="H71" i="5" s="1"/>
  <c r="H72" i="5" s="1"/>
  <c r="H73" i="5" s="1"/>
  <c r="H74" i="5" s="1"/>
  <c r="H75" i="5" s="1"/>
  <c r="H76" i="5" s="1"/>
  <c r="H77" i="5" s="1"/>
  <c r="H78" i="5" s="1"/>
  <c r="H79" i="5" s="1"/>
  <c r="H80" i="5" s="1"/>
  <c r="H81" i="5" s="1"/>
  <c r="H82" i="5" s="1"/>
  <c r="H83" i="5" s="1"/>
  <c r="H84" i="5" s="1"/>
  <c r="H85" i="5" s="1"/>
  <c r="H86" i="5" s="1"/>
  <c r="H87" i="5" s="1"/>
  <c r="H88" i="5" s="1"/>
  <c r="H89" i="5" s="1"/>
  <c r="H90" i="5" s="1"/>
  <c r="H91" i="5" s="1"/>
  <c r="H92" i="5" s="1"/>
  <c r="H93" i="5" s="1"/>
  <c r="H94" i="5" s="1"/>
  <c r="H95" i="5" s="1"/>
  <c r="H96" i="5" s="1"/>
  <c r="H97" i="5" s="1"/>
  <c r="H98" i="5" s="1"/>
  <c r="H99" i="5" s="1"/>
  <c r="H100" i="5" s="1"/>
  <c r="H101" i="5" s="1"/>
  <c r="H102" i="5" s="1"/>
  <c r="H103" i="5" s="1"/>
  <c r="H104" i="5" s="1"/>
  <c r="H105" i="5" s="1"/>
  <c r="H106" i="5" s="1"/>
  <c r="H107" i="5" s="1"/>
  <c r="H108" i="5" s="1"/>
  <c r="H109" i="5" s="1"/>
  <c r="H110" i="5" s="1"/>
  <c r="H111" i="5" s="1"/>
  <c r="H112" i="5" s="1"/>
  <c r="H113" i="5" s="1"/>
  <c r="H114" i="5" s="1"/>
  <c r="H115" i="5" s="1"/>
  <c r="H116" i="5" s="1"/>
  <c r="H117" i="5" s="1"/>
  <c r="H118" i="5" s="1"/>
  <c r="H119" i="5" s="1"/>
  <c r="H120" i="5" s="1"/>
  <c r="H121" i="5" s="1"/>
  <c r="H122" i="5" s="1"/>
  <c r="H123" i="5" s="1"/>
  <c r="H124" i="5" s="1"/>
  <c r="H125" i="5" s="1"/>
  <c r="H126" i="5" s="1"/>
  <c r="H127" i="5" s="1"/>
  <c r="H128" i="5" s="1"/>
  <c r="H129" i="5" s="1"/>
  <c r="H130" i="5" s="1"/>
  <c r="H131" i="5" s="1"/>
  <c r="H132" i="5" s="1"/>
  <c r="H133" i="5" s="1"/>
  <c r="H134" i="5" s="1"/>
  <c r="H135" i="5" s="1"/>
  <c r="H136" i="5" s="1"/>
  <c r="H137" i="5" s="1"/>
  <c r="H138" i="5" s="1"/>
  <c r="H139" i="5" s="1"/>
  <c r="H140" i="5" s="1"/>
  <c r="H141" i="5" s="1"/>
  <c r="H142" i="5" s="1"/>
  <c r="H143" i="5" s="1"/>
  <c r="H144" i="5" s="1"/>
  <c r="H145" i="5" s="1"/>
  <c r="H146" i="5" s="1"/>
  <c r="H147" i="5" s="1"/>
  <c r="H148" i="5" s="1"/>
  <c r="H149" i="5" s="1"/>
  <c r="H150" i="5" s="1"/>
  <c r="H151" i="5" s="1"/>
  <c r="H152" i="5" s="1"/>
  <c r="H153" i="5" s="1"/>
  <c r="H154" i="5" s="1"/>
  <c r="H155" i="5" s="1"/>
  <c r="H156" i="5" s="1"/>
  <c r="H157" i="5" s="1"/>
  <c r="H158" i="5" s="1"/>
  <c r="H159" i="5" s="1"/>
  <c r="H160" i="5" s="1"/>
  <c r="H161" i="5" s="1"/>
  <c r="H162" i="5" s="1"/>
  <c r="H163" i="5" s="1"/>
  <c r="H164" i="5" s="1"/>
  <c r="H165" i="5" s="1"/>
  <c r="H166" i="5" s="1"/>
  <c r="H167" i="5" s="1"/>
  <c r="H168" i="5" s="1"/>
  <c r="H169" i="5" s="1"/>
  <c r="H170" i="5" s="1"/>
  <c r="H171" i="5" s="1"/>
  <c r="H172" i="5" s="1"/>
  <c r="H173" i="5" s="1"/>
  <c r="H174" i="5" s="1"/>
  <c r="H175" i="5" s="1"/>
  <c r="H176" i="5" s="1"/>
  <c r="H177" i="5" s="1"/>
  <c r="H178" i="5" s="1"/>
  <c r="H179" i="5" s="1"/>
  <c r="H180" i="5" s="1"/>
  <c r="H181" i="5" s="1"/>
  <c r="H182" i="5" s="1"/>
  <c r="H183" i="5" s="1"/>
  <c r="H184" i="5" s="1"/>
  <c r="H185" i="5" s="1"/>
  <c r="H186" i="5" s="1"/>
  <c r="H187" i="5" s="1"/>
  <c r="H188" i="5" s="1"/>
  <c r="H189" i="5" s="1"/>
  <c r="H190" i="5" s="1"/>
  <c r="H191" i="5" s="1"/>
  <c r="H192" i="5" s="1"/>
  <c r="H193" i="5" s="1"/>
  <c r="H194" i="5" s="1"/>
  <c r="H195" i="5" s="1"/>
  <c r="H196" i="5" s="1"/>
  <c r="H197" i="5" s="1"/>
  <c r="H198" i="5" s="1"/>
  <c r="H199" i="5" s="1"/>
  <c r="H200" i="5" s="1"/>
  <c r="H201" i="5" s="1"/>
  <c r="H202" i="5" s="1"/>
  <c r="H203" i="5" s="1"/>
  <c r="H204" i="5" s="1"/>
  <c r="H205" i="5" s="1"/>
  <c r="H206" i="5" s="1"/>
  <c r="H207" i="5" s="1"/>
  <c r="H208" i="5" s="1"/>
  <c r="H209" i="5" s="1"/>
  <c r="H210" i="5" s="1"/>
  <c r="H211" i="5" s="1"/>
  <c r="H212" i="5" s="1"/>
  <c r="H213" i="5" s="1"/>
  <c r="H214" i="5" s="1"/>
  <c r="H215" i="5" s="1"/>
  <c r="H216" i="5" s="1"/>
  <c r="H217" i="5" s="1"/>
  <c r="H218" i="5" s="1"/>
  <c r="H219" i="5" s="1"/>
  <c r="H220" i="5" s="1"/>
  <c r="H221" i="5" s="1"/>
  <c r="H222" i="5" s="1"/>
  <c r="H223" i="5" s="1"/>
  <c r="H224" i="5" s="1"/>
  <c r="H225" i="5" s="1"/>
  <c r="H226" i="5" s="1"/>
  <c r="H227" i="5" s="1"/>
  <c r="H228" i="5" s="1"/>
  <c r="H229" i="5" s="1"/>
  <c r="H230" i="5" s="1"/>
  <c r="H231" i="5" s="1"/>
  <c r="H232" i="5" s="1"/>
  <c r="H233" i="5" s="1"/>
  <c r="H234" i="5" s="1"/>
  <c r="H235" i="5" s="1"/>
  <c r="H236" i="5" s="1"/>
  <c r="H237" i="5" s="1"/>
  <c r="D16" i="5"/>
  <c r="D12" i="5"/>
  <c r="D6" i="5"/>
  <c r="D15" i="5"/>
  <c r="D8" i="5"/>
  <c r="D14" i="5"/>
  <c r="D13" i="5"/>
  <c r="D5" i="5"/>
  <c r="D11" i="5"/>
  <c r="D10" i="5"/>
  <c r="D9" i="5"/>
  <c r="D7" i="5"/>
  <c r="G146" i="5"/>
  <c r="F146" i="5"/>
  <c r="G209" i="5"/>
  <c r="F208" i="5"/>
  <c r="G207" i="5"/>
  <c r="F207" i="5"/>
  <c r="G206" i="5"/>
  <c r="G132" i="5"/>
  <c r="F132" i="5"/>
  <c r="F69" i="5"/>
  <c r="G18" i="5"/>
  <c r="F63" i="5"/>
  <c r="G122" i="5"/>
  <c r="G62" i="5"/>
  <c r="F62" i="5"/>
  <c r="G182" i="5"/>
  <c r="F182" i="5"/>
  <c r="G121" i="5"/>
  <c r="G120" i="5"/>
  <c r="F120" i="5"/>
  <c r="G172" i="5"/>
  <c r="F172" i="5"/>
  <c r="F88" i="5"/>
  <c r="F51" i="5"/>
  <c r="G96" i="5"/>
  <c r="F96" i="5"/>
  <c r="E237" i="5"/>
  <c r="G237" i="5" s="1"/>
  <c r="E83" i="5"/>
  <c r="G83" i="5" s="1"/>
  <c r="E24" i="5"/>
  <c r="G24" i="5" s="1"/>
  <c r="E82" i="5"/>
  <c r="G82" i="5" s="1"/>
  <c r="E81" i="5"/>
  <c r="E150" i="5"/>
  <c r="E80" i="5"/>
  <c r="G80" i="5" s="1"/>
  <c r="E149" i="5"/>
  <c r="E43" i="5"/>
  <c r="E79" i="5"/>
  <c r="E236" i="5"/>
  <c r="E148" i="5"/>
  <c r="E235" i="5"/>
  <c r="E234" i="5"/>
  <c r="E147" i="5"/>
  <c r="E233" i="5"/>
  <c r="G233" i="5" s="1"/>
  <c r="E146" i="5"/>
  <c r="E78" i="5"/>
  <c r="G78" i="5" s="1"/>
  <c r="E145" i="5"/>
  <c r="F145" i="5" s="1"/>
  <c r="E23" i="5"/>
  <c r="G23" i="5" s="1"/>
  <c r="E232" i="5"/>
  <c r="G232" i="5" s="1"/>
  <c r="E16" i="5"/>
  <c r="E144" i="5"/>
  <c r="E231" i="5"/>
  <c r="G231" i="5" s="1"/>
  <c r="E77" i="5"/>
  <c r="E230" i="5"/>
  <c r="E12" i="5"/>
  <c r="E143" i="5"/>
  <c r="F143" i="5" s="1"/>
  <c r="E76" i="5"/>
  <c r="G76" i="5" s="1"/>
  <c r="E229" i="5"/>
  <c r="E228" i="5"/>
  <c r="E75" i="5"/>
  <c r="E6" i="5"/>
  <c r="E142" i="5"/>
  <c r="E141" i="5"/>
  <c r="E140" i="5"/>
  <c r="E74" i="5"/>
  <c r="E227" i="5"/>
  <c r="E73" i="5"/>
  <c r="E226" i="5"/>
  <c r="G226" i="5" s="1"/>
  <c r="E225" i="5"/>
  <c r="G225" i="5" s="1"/>
  <c r="E19" i="5"/>
  <c r="G19" i="5" s="1"/>
  <c r="E224" i="5"/>
  <c r="G224" i="5" s="1"/>
  <c r="E139" i="5"/>
  <c r="G139" i="5" s="1"/>
  <c r="E223" i="5"/>
  <c r="G223" i="5" s="1"/>
  <c r="E222" i="5"/>
  <c r="G222" i="5" s="1"/>
  <c r="E138" i="5"/>
  <c r="G138" i="5" s="1"/>
  <c r="E221" i="5"/>
  <c r="G221" i="5" s="1"/>
  <c r="E220" i="5"/>
  <c r="G220" i="5" s="1"/>
  <c r="E42" i="5"/>
  <c r="E15" i="5"/>
  <c r="E137" i="5"/>
  <c r="E152" i="5"/>
  <c r="E219" i="5"/>
  <c r="E218" i="5"/>
  <c r="E217" i="5"/>
  <c r="E216" i="5"/>
  <c r="E8" i="5"/>
  <c r="E136" i="5"/>
  <c r="E215" i="5"/>
  <c r="E41" i="5"/>
  <c r="E40" i="5"/>
  <c r="G40" i="5" s="1"/>
  <c r="E214" i="5"/>
  <c r="G214" i="5" s="1"/>
  <c r="E72" i="5"/>
  <c r="G72" i="5" s="1"/>
  <c r="E135" i="5"/>
  <c r="E71" i="5"/>
  <c r="E213" i="5"/>
  <c r="G213" i="5" s="1"/>
  <c r="E14" i="5"/>
  <c r="E212" i="5"/>
  <c r="G212" i="5" s="1"/>
  <c r="E211" i="5"/>
  <c r="E28" i="5"/>
  <c r="E210" i="5"/>
  <c r="E13" i="5"/>
  <c r="E209" i="5"/>
  <c r="E208" i="5"/>
  <c r="E207" i="5"/>
  <c r="E206" i="5"/>
  <c r="E205" i="5"/>
  <c r="E204" i="5"/>
  <c r="E203" i="5"/>
  <c r="E202" i="5"/>
  <c r="E201" i="5"/>
  <c r="E134" i="5"/>
  <c r="E70" i="5"/>
  <c r="G70" i="5" s="1"/>
  <c r="E200" i="5"/>
  <c r="E5" i="5"/>
  <c r="E133" i="5"/>
  <c r="G133" i="5" s="1"/>
  <c r="E199" i="5"/>
  <c r="F199" i="5" s="1"/>
  <c r="E198" i="5"/>
  <c r="G198" i="5" s="1"/>
  <c r="E132" i="5"/>
  <c r="E197" i="5"/>
  <c r="E196" i="5"/>
  <c r="E69" i="5"/>
  <c r="E18" i="5"/>
  <c r="E195" i="5"/>
  <c r="E17" i="5"/>
  <c r="E194" i="5"/>
  <c r="E131" i="5"/>
  <c r="E39" i="5"/>
  <c r="E130" i="5"/>
  <c r="E193" i="5"/>
  <c r="E68" i="5"/>
  <c r="E129" i="5"/>
  <c r="E67" i="5"/>
  <c r="E38" i="5"/>
  <c r="G38" i="5" s="1"/>
  <c r="E192" i="5"/>
  <c r="G192" i="5" s="1"/>
  <c r="E11" i="5"/>
  <c r="E10" i="5"/>
  <c r="E66" i="5"/>
  <c r="G66" i="5" s="1"/>
  <c r="E65" i="5"/>
  <c r="E128" i="5"/>
  <c r="E191" i="5"/>
  <c r="E9" i="5"/>
  <c r="F9" i="5" s="1"/>
  <c r="E37" i="5"/>
  <c r="G37" i="5" s="1"/>
  <c r="E190" i="5"/>
  <c r="E7" i="5"/>
  <c r="G7" i="5" s="1"/>
  <c r="E189" i="5"/>
  <c r="E188" i="5"/>
  <c r="E27" i="5"/>
  <c r="E127" i="5"/>
  <c r="E36" i="5"/>
  <c r="E187" i="5"/>
  <c r="E186" i="5"/>
  <c r="E22" i="5"/>
  <c r="E126" i="5"/>
  <c r="E185" i="5"/>
  <c r="E46" i="5"/>
  <c r="E64" i="5"/>
  <c r="E125" i="5"/>
  <c r="G125" i="5" s="1"/>
  <c r="E124" i="5"/>
  <c r="E123" i="5"/>
  <c r="E63" i="5"/>
  <c r="E122" i="5"/>
  <c r="E184" i="5"/>
  <c r="E183" i="5"/>
  <c r="G183" i="5" s="1"/>
  <c r="E62" i="5"/>
  <c r="E182" i="5"/>
  <c r="E121" i="5"/>
  <c r="E120" i="5"/>
  <c r="E26" i="5"/>
  <c r="E119" i="5"/>
  <c r="E181" i="5"/>
  <c r="E61" i="5"/>
  <c r="E21" i="5"/>
  <c r="E60" i="5"/>
  <c r="E180" i="5"/>
  <c r="E118" i="5"/>
  <c r="E117" i="5"/>
  <c r="G117" i="5" s="1"/>
  <c r="E179" i="5"/>
  <c r="E59" i="5"/>
  <c r="E116" i="5"/>
  <c r="E178" i="5"/>
  <c r="E115" i="5"/>
  <c r="E58" i="5"/>
  <c r="E20" i="5"/>
  <c r="E57" i="5"/>
  <c r="E114" i="5"/>
  <c r="E35" i="5"/>
  <c r="E177" i="5"/>
  <c r="E176" i="5"/>
  <c r="E56" i="5"/>
  <c r="E113" i="5"/>
  <c r="E34" i="5"/>
  <c r="E33" i="5"/>
  <c r="E112" i="5"/>
  <c r="E89" i="5"/>
  <c r="E175" i="5"/>
  <c r="E55" i="5"/>
  <c r="E111" i="5"/>
  <c r="E174" i="5"/>
  <c r="E173" i="5"/>
  <c r="E172" i="5"/>
  <c r="E110" i="5"/>
  <c r="E32" i="5"/>
  <c r="E88" i="5"/>
  <c r="E171" i="5"/>
  <c r="G171" i="5" s="1"/>
  <c r="E109" i="5"/>
  <c r="G109" i="5" s="1"/>
  <c r="E108" i="5"/>
  <c r="G108" i="5" s="1"/>
  <c r="E107" i="5"/>
  <c r="E25" i="5"/>
  <c r="E170" i="5"/>
  <c r="E106" i="5"/>
  <c r="E169" i="5"/>
  <c r="E105" i="5"/>
  <c r="E87" i="5"/>
  <c r="E168" i="5"/>
  <c r="E167" i="5"/>
  <c r="E54" i="5"/>
  <c r="E104" i="5"/>
  <c r="E53" i="5"/>
  <c r="E166" i="5"/>
  <c r="E165" i="5"/>
  <c r="E31" i="5"/>
  <c r="E86" i="5"/>
  <c r="E103" i="5"/>
  <c r="F103" i="5" s="1"/>
  <c r="E45" i="5"/>
  <c r="G45" i="5" s="1"/>
  <c r="E164" i="5"/>
  <c r="E102" i="5"/>
  <c r="E163" i="5"/>
  <c r="E101" i="5"/>
  <c r="E100" i="5"/>
  <c r="E162" i="5"/>
  <c r="E161" i="5"/>
  <c r="E30" i="5"/>
  <c r="E160" i="5"/>
  <c r="E99" i="5"/>
  <c r="E98" i="5"/>
  <c r="E85" i="5"/>
  <c r="G85" i="5" s="1"/>
  <c r="E159" i="5"/>
  <c r="E52" i="5"/>
  <c r="E44" i="5"/>
  <c r="E158" i="5"/>
  <c r="E97" i="5"/>
  <c r="G97" i="5" s="1"/>
  <c r="E51" i="5"/>
  <c r="E96" i="5"/>
  <c r="E157" i="5"/>
  <c r="E50" i="5"/>
  <c r="E151" i="5"/>
  <c r="E95" i="5"/>
  <c r="E49" i="5"/>
  <c r="E94" i="5"/>
  <c r="E84" i="5"/>
  <c r="G84" i="5" s="1"/>
  <c r="E93" i="5"/>
  <c r="G93" i="5" s="1"/>
  <c r="E92" i="5"/>
  <c r="E156" i="5"/>
  <c r="G156" i="5" s="1"/>
  <c r="E91" i="5"/>
  <c r="E155" i="5"/>
  <c r="E90" i="5"/>
  <c r="E29" i="5"/>
  <c r="E48" i="5"/>
  <c r="E154" i="5"/>
  <c r="E153" i="5"/>
  <c r="D85" i="5"/>
  <c r="D237" i="5"/>
  <c r="D83" i="5"/>
  <c r="D24" i="5"/>
  <c r="D82" i="5"/>
  <c r="D81" i="5"/>
  <c r="D150" i="5"/>
  <c r="D80" i="5"/>
  <c r="D149" i="5"/>
  <c r="D43" i="5"/>
  <c r="D79" i="5"/>
  <c r="G79" i="5" s="1"/>
  <c r="D236" i="5"/>
  <c r="F236" i="5" s="1"/>
  <c r="D148" i="5"/>
  <c r="F148" i="5" s="1"/>
  <c r="D235" i="5"/>
  <c r="G235" i="5" s="1"/>
  <c r="D234" i="5"/>
  <c r="F234" i="5" s="1"/>
  <c r="D147" i="5"/>
  <c r="G147" i="5" s="1"/>
  <c r="D233" i="5"/>
  <c r="F233" i="5" s="1"/>
  <c r="D146" i="5"/>
  <c r="D78" i="5"/>
  <c r="D145" i="5"/>
  <c r="D23" i="5"/>
  <c r="F23" i="5" s="1"/>
  <c r="D232" i="5"/>
  <c r="D144" i="5"/>
  <c r="D231" i="5"/>
  <c r="D77" i="5"/>
  <c r="D230" i="5"/>
  <c r="D143" i="5"/>
  <c r="D76" i="5"/>
  <c r="D229" i="5"/>
  <c r="F229" i="5" s="1"/>
  <c r="D228" i="5"/>
  <c r="F228" i="5" s="1"/>
  <c r="D75" i="5"/>
  <c r="F75" i="5" s="1"/>
  <c r="D142" i="5"/>
  <c r="F142" i="5" s="1"/>
  <c r="D141" i="5"/>
  <c r="G141" i="5" s="1"/>
  <c r="D140" i="5"/>
  <c r="G140" i="5" s="1"/>
  <c r="D74" i="5"/>
  <c r="G74" i="5" s="1"/>
  <c r="D227" i="5"/>
  <c r="D73" i="5"/>
  <c r="D226" i="5"/>
  <c r="D225" i="5"/>
  <c r="D19" i="5"/>
  <c r="D224" i="5"/>
  <c r="D139" i="5"/>
  <c r="D223" i="5"/>
  <c r="D222" i="5"/>
  <c r="D138" i="5"/>
  <c r="D221" i="5"/>
  <c r="D220" i="5"/>
  <c r="D42" i="5"/>
  <c r="D137" i="5"/>
  <c r="F137" i="5" s="1"/>
  <c r="D152" i="5"/>
  <c r="G152" i="5" s="1"/>
  <c r="D219" i="5"/>
  <c r="F219" i="5" s="1"/>
  <c r="D218" i="5"/>
  <c r="G218" i="5" s="1"/>
  <c r="D217" i="5"/>
  <c r="G217" i="5" s="1"/>
  <c r="D216" i="5"/>
  <c r="G216" i="5" s="1"/>
  <c r="D136" i="5"/>
  <c r="F136" i="5" s="1"/>
  <c r="D215" i="5"/>
  <c r="F215" i="5" s="1"/>
  <c r="D41" i="5"/>
  <c r="D40" i="5"/>
  <c r="D214" i="5"/>
  <c r="D72" i="5"/>
  <c r="D135" i="5"/>
  <c r="D71" i="5"/>
  <c r="D213" i="5"/>
  <c r="D212" i="5"/>
  <c r="D211" i="5"/>
  <c r="D28" i="5"/>
  <c r="F28" i="5" s="1"/>
  <c r="D210" i="5"/>
  <c r="F210" i="5" s="1"/>
  <c r="D209" i="5"/>
  <c r="F209" i="5" s="1"/>
  <c r="D208" i="5"/>
  <c r="G208" i="5" s="1"/>
  <c r="D207" i="5"/>
  <c r="D206" i="5"/>
  <c r="F206" i="5" s="1"/>
  <c r="D205" i="5"/>
  <c r="F205" i="5" s="1"/>
  <c r="D204" i="5"/>
  <c r="D203" i="5"/>
  <c r="F203" i="5" s="1"/>
  <c r="D202" i="5"/>
  <c r="F202" i="5" s="1"/>
  <c r="D201" i="5"/>
  <c r="D134" i="5"/>
  <c r="D70" i="5"/>
  <c r="D200" i="5"/>
  <c r="D133" i="5"/>
  <c r="D199" i="5"/>
  <c r="D198" i="5"/>
  <c r="D132" i="5"/>
  <c r="D197" i="5"/>
  <c r="F197" i="5" s="1"/>
  <c r="D196" i="5"/>
  <c r="F196" i="5" s="1"/>
  <c r="D69" i="5"/>
  <c r="G69" i="5" s="1"/>
  <c r="D18" i="5"/>
  <c r="F18" i="5" s="1"/>
  <c r="D195" i="5"/>
  <c r="G195" i="5" s="1"/>
  <c r="D17" i="5"/>
  <c r="G17" i="5" s="1"/>
  <c r="D194" i="5"/>
  <c r="F194" i="5" s="1"/>
  <c r="D131" i="5"/>
  <c r="F131" i="5" s="1"/>
  <c r="D39" i="5"/>
  <c r="G39" i="5" s="1"/>
  <c r="D130" i="5"/>
  <c r="G130" i="5" s="1"/>
  <c r="D193" i="5"/>
  <c r="F193" i="5" s="1"/>
  <c r="D68" i="5"/>
  <c r="D129" i="5"/>
  <c r="F129" i="5" s="1"/>
  <c r="D67" i="5"/>
  <c r="D38" i="5"/>
  <c r="D192" i="5"/>
  <c r="F192" i="5" s="1"/>
  <c r="D66" i="5"/>
  <c r="D65" i="5"/>
  <c r="F65" i="5" s="1"/>
  <c r="D128" i="5"/>
  <c r="F128" i="5" s="1"/>
  <c r="D191" i="5"/>
  <c r="F191" i="5" s="1"/>
  <c r="D37" i="5"/>
  <c r="D190" i="5"/>
  <c r="D189" i="5"/>
  <c r="F189" i="5" s="1"/>
  <c r="D188" i="5"/>
  <c r="F188" i="5" s="1"/>
  <c r="D27" i="5"/>
  <c r="F27" i="5" s="1"/>
  <c r="D127" i="5"/>
  <c r="F127" i="5" s="1"/>
  <c r="D36" i="5"/>
  <c r="D187" i="5"/>
  <c r="D186" i="5"/>
  <c r="D22" i="5"/>
  <c r="D126" i="5"/>
  <c r="F126" i="5" s="1"/>
  <c r="D185" i="5"/>
  <c r="D46" i="5"/>
  <c r="D64" i="5"/>
  <c r="D125" i="5"/>
  <c r="D124" i="5"/>
  <c r="F124" i="5" s="1"/>
  <c r="D123" i="5"/>
  <c r="F123" i="5" s="1"/>
  <c r="D63" i="5"/>
  <c r="G63" i="5" s="1"/>
  <c r="D122" i="5"/>
  <c r="F122" i="5" s="1"/>
  <c r="D184" i="5"/>
  <c r="G184" i="5" s="1"/>
  <c r="D183" i="5"/>
  <c r="D62" i="5"/>
  <c r="D182" i="5"/>
  <c r="D121" i="5"/>
  <c r="D120" i="5"/>
  <c r="D26" i="5"/>
  <c r="F26" i="5" s="1"/>
  <c r="D119" i="5"/>
  <c r="D181" i="5"/>
  <c r="F181" i="5" s="1"/>
  <c r="D61" i="5"/>
  <c r="D21" i="5"/>
  <c r="D60" i="5"/>
  <c r="F60" i="5" s="1"/>
  <c r="D180" i="5"/>
  <c r="D118" i="5"/>
  <c r="G118" i="5" s="1"/>
  <c r="D117" i="5"/>
  <c r="F117" i="5" s="1"/>
  <c r="D179" i="5"/>
  <c r="D59" i="5"/>
  <c r="F59" i="5" s="1"/>
  <c r="D116" i="5"/>
  <c r="F116" i="5" s="1"/>
  <c r="D178" i="5"/>
  <c r="F178" i="5" s="1"/>
  <c r="D115" i="5"/>
  <c r="F115" i="5" s="1"/>
  <c r="D58" i="5"/>
  <c r="G58" i="5" s="1"/>
  <c r="D20" i="5"/>
  <c r="D57" i="5"/>
  <c r="F57" i="5" s="1"/>
  <c r="D114" i="5"/>
  <c r="G114" i="5" s="1"/>
  <c r="D35" i="5"/>
  <c r="D177" i="5"/>
  <c r="F177" i="5" s="1"/>
  <c r="D176" i="5"/>
  <c r="F176" i="5" s="1"/>
  <c r="D56" i="5"/>
  <c r="D113" i="5"/>
  <c r="D34" i="5"/>
  <c r="D33" i="5"/>
  <c r="D112" i="5"/>
  <c r="F112" i="5" s="1"/>
  <c r="D89" i="5"/>
  <c r="F89" i="5" s="1"/>
  <c r="D175" i="5"/>
  <c r="F175" i="5" s="1"/>
  <c r="D55" i="5"/>
  <c r="D111" i="5"/>
  <c r="D174" i="5"/>
  <c r="F174" i="5" s="1"/>
  <c r="D173" i="5"/>
  <c r="F173" i="5" s="1"/>
  <c r="D172" i="5"/>
  <c r="D110" i="5"/>
  <c r="F110" i="5" s="1"/>
  <c r="D32" i="5"/>
  <c r="G32" i="5" s="1"/>
  <c r="D88" i="5"/>
  <c r="D171" i="5"/>
  <c r="F171" i="5" s="1"/>
  <c r="D109" i="5"/>
  <c r="F109" i="5" s="1"/>
  <c r="D108" i="5"/>
  <c r="F108" i="5" s="1"/>
  <c r="D107" i="5"/>
  <c r="F107" i="5" s="1"/>
  <c r="D25" i="5"/>
  <c r="F25" i="5" s="1"/>
  <c r="D170" i="5"/>
  <c r="D106" i="5"/>
  <c r="F106" i="5" s="1"/>
  <c r="D169" i="5"/>
  <c r="D105" i="5"/>
  <c r="D87" i="5"/>
  <c r="F87" i="5" s="1"/>
  <c r="D168" i="5"/>
  <c r="D167" i="5"/>
  <c r="D54" i="5"/>
  <c r="D104" i="5"/>
  <c r="D53" i="5"/>
  <c r="F53" i="5" s="1"/>
  <c r="D166" i="5"/>
  <c r="F166" i="5" s="1"/>
  <c r="D165" i="5"/>
  <c r="G165" i="5" s="1"/>
  <c r="D31" i="5"/>
  <c r="F31" i="5" s="1"/>
  <c r="D86" i="5"/>
  <c r="G86" i="5" s="1"/>
  <c r="D103" i="5"/>
  <c r="D45" i="5"/>
  <c r="F45" i="5" s="1"/>
  <c r="D164" i="5"/>
  <c r="F164" i="5" s="1"/>
  <c r="D102" i="5"/>
  <c r="D163" i="5"/>
  <c r="G163" i="5" s="1"/>
  <c r="D101" i="5"/>
  <c r="F101" i="5" s="1"/>
  <c r="D100" i="5"/>
  <c r="D162" i="5"/>
  <c r="F162" i="5" s="1"/>
  <c r="D161" i="5"/>
  <c r="D30" i="5"/>
  <c r="D160" i="5"/>
  <c r="F160" i="5" s="1"/>
  <c r="D99" i="5"/>
  <c r="F99" i="5" s="1"/>
  <c r="D98" i="5"/>
  <c r="G98" i="5" s="1"/>
  <c r="D159" i="5"/>
  <c r="D52" i="5"/>
  <c r="F52" i="5" s="1"/>
  <c r="D44" i="5"/>
  <c r="F44" i="5" s="1"/>
  <c r="D158" i="5"/>
  <c r="D97" i="5"/>
  <c r="F97" i="5" s="1"/>
  <c r="D51" i="5"/>
  <c r="G51" i="5" s="1"/>
  <c r="D96" i="5"/>
  <c r="D157" i="5"/>
  <c r="F157" i="5" s="1"/>
  <c r="D50" i="5"/>
  <c r="F50" i="5" s="1"/>
  <c r="D151" i="5"/>
  <c r="F151" i="5" s="1"/>
  <c r="D95" i="5"/>
  <c r="F95" i="5" s="1"/>
  <c r="D49" i="5"/>
  <c r="F49" i="5" s="1"/>
  <c r="D94" i="5"/>
  <c r="D93" i="5"/>
  <c r="D92" i="5"/>
  <c r="D156" i="5"/>
  <c r="D91" i="5"/>
  <c r="D155" i="5"/>
  <c r="D90" i="5"/>
  <c r="D29" i="5"/>
  <c r="D48" i="5"/>
  <c r="F48" i="5" s="1"/>
  <c r="D154" i="5"/>
  <c r="F154" i="5" s="1"/>
  <c r="D153" i="5"/>
  <c r="D84" i="5"/>
  <c r="S15" i="1" l="1"/>
  <c r="S35" i="1"/>
  <c r="N35" i="1"/>
  <c r="H35" i="1"/>
  <c r="G126" i="5"/>
  <c r="F92" i="5"/>
  <c r="G134" i="5"/>
  <c r="G41" i="5"/>
  <c r="G205" i="5"/>
  <c r="G227" i="5"/>
  <c r="F183" i="5"/>
  <c r="G229" i="5"/>
  <c r="G190" i="5"/>
  <c r="G103" i="5"/>
  <c r="G88" i="5"/>
  <c r="F20" i="5"/>
  <c r="F37" i="5"/>
  <c r="F222" i="5"/>
  <c r="F184" i="5"/>
  <c r="G159" i="5"/>
  <c r="G90" i="5"/>
  <c r="G175" i="5"/>
  <c r="G89" i="5"/>
  <c r="F214" i="5"/>
  <c r="G107" i="5"/>
  <c r="G73" i="5"/>
  <c r="F84" i="5"/>
  <c r="G178" i="5"/>
  <c r="G112" i="5"/>
  <c r="G67" i="5"/>
  <c r="G27" i="5"/>
  <c r="G115" i="5"/>
  <c r="F29" i="5"/>
  <c r="G55" i="5"/>
  <c r="G203" i="5"/>
  <c r="G95" i="5"/>
  <c r="G177" i="5"/>
  <c r="F195" i="5"/>
  <c r="F76" i="5"/>
  <c r="G99" i="5"/>
  <c r="G180" i="5"/>
  <c r="F130" i="5"/>
  <c r="G92" i="5"/>
  <c r="G33" i="5"/>
  <c r="G143" i="5"/>
  <c r="G169" i="5"/>
  <c r="G129" i="5"/>
  <c r="G106" i="5"/>
  <c r="G181" i="5"/>
  <c r="G201" i="5"/>
  <c r="G94" i="5"/>
  <c r="G170" i="5"/>
  <c r="G119" i="5"/>
  <c r="G202" i="5"/>
  <c r="F163" i="5"/>
  <c r="F220" i="5"/>
  <c r="G49" i="5"/>
  <c r="G176" i="5"/>
  <c r="G136" i="5"/>
  <c r="G204" i="5"/>
  <c r="F102" i="5"/>
  <c r="F121" i="5"/>
  <c r="G188" i="5"/>
  <c r="G8" i="5"/>
  <c r="F90" i="5"/>
  <c r="G219" i="5"/>
  <c r="F212" i="5"/>
  <c r="F24" i="5"/>
  <c r="G50" i="5"/>
  <c r="G164" i="5"/>
  <c r="G194" i="5"/>
  <c r="F198" i="5"/>
  <c r="F152" i="5"/>
  <c r="F147" i="5"/>
  <c r="G157" i="5"/>
  <c r="G57" i="5"/>
  <c r="F86" i="5"/>
  <c r="F232" i="5"/>
  <c r="G199" i="5"/>
  <c r="F165" i="5"/>
  <c r="G13" i="5"/>
  <c r="F226" i="5"/>
  <c r="F225" i="5"/>
  <c r="F10" i="5"/>
  <c r="F118" i="5"/>
  <c r="G168" i="5"/>
  <c r="G22" i="5"/>
  <c r="G161" i="5"/>
  <c r="G61" i="5"/>
  <c r="G113" i="5"/>
  <c r="G68" i="5"/>
  <c r="G215" i="5"/>
  <c r="G100" i="5"/>
  <c r="G56" i="5"/>
  <c r="G193" i="5"/>
  <c r="G101" i="5"/>
  <c r="G127" i="5"/>
  <c r="F221" i="5"/>
  <c r="F39" i="5"/>
  <c r="G234" i="5"/>
  <c r="F237" i="5"/>
  <c r="G31" i="5"/>
  <c r="F235" i="5"/>
  <c r="F6" i="5"/>
  <c r="G104" i="5"/>
  <c r="G179" i="5"/>
  <c r="F125" i="5"/>
  <c r="G29" i="5"/>
  <c r="G185" i="5"/>
  <c r="F85" i="5"/>
  <c r="G34" i="5"/>
  <c r="G186" i="5"/>
  <c r="G162" i="5"/>
  <c r="G187" i="5"/>
  <c r="G16" i="5"/>
  <c r="G36" i="5"/>
  <c r="G25" i="5"/>
  <c r="G26" i="5"/>
  <c r="F216" i="5"/>
  <c r="G151" i="5"/>
  <c r="G35" i="5"/>
  <c r="G131" i="5"/>
  <c r="F227" i="5"/>
  <c r="G189" i="5"/>
  <c r="F114" i="5"/>
  <c r="F66" i="5"/>
  <c r="F159" i="5"/>
  <c r="F55" i="5"/>
  <c r="F134" i="5"/>
  <c r="F41" i="5"/>
  <c r="G65" i="5"/>
  <c r="F190" i="5"/>
  <c r="F74" i="5"/>
  <c r="G10" i="5"/>
  <c r="G12" i="5"/>
  <c r="F8" i="5"/>
  <c r="F15" i="5"/>
  <c r="F7" i="5"/>
  <c r="G6" i="5"/>
  <c r="F13" i="5"/>
  <c r="G9" i="5"/>
  <c r="F12" i="5"/>
  <c r="F11" i="5"/>
  <c r="I248" i="1"/>
  <c r="H15" i="1"/>
  <c r="G11" i="5"/>
  <c r="F33" i="5"/>
  <c r="F104" i="5"/>
  <c r="F158" i="5"/>
  <c r="G158" i="5"/>
  <c r="F91" i="5"/>
  <c r="G91" i="5"/>
  <c r="F168" i="5"/>
  <c r="F113" i="5"/>
  <c r="F138" i="5"/>
  <c r="G153" i="5"/>
  <c r="F153" i="5"/>
  <c r="G160" i="5"/>
  <c r="G87" i="5"/>
  <c r="G60" i="5"/>
  <c r="G5" i="5"/>
  <c r="F5" i="5"/>
  <c r="G71" i="5"/>
  <c r="F71" i="5"/>
  <c r="G230" i="5"/>
  <c r="F230" i="5"/>
  <c r="F150" i="5"/>
  <c r="G150" i="5"/>
  <c r="G42" i="5"/>
  <c r="F42" i="5"/>
  <c r="G30" i="5"/>
  <c r="F30" i="5"/>
  <c r="G200" i="5"/>
  <c r="F200" i="5"/>
  <c r="G54" i="5"/>
  <c r="F54" i="5"/>
  <c r="G167" i="5"/>
  <c r="F167" i="5"/>
  <c r="F14" i="5"/>
  <c r="G14" i="5"/>
  <c r="G149" i="5"/>
  <c r="F149" i="5"/>
  <c r="F180" i="5"/>
  <c r="F185" i="5"/>
  <c r="F98" i="5"/>
  <c r="F22" i="5"/>
  <c r="F224" i="5"/>
  <c r="F179" i="5"/>
  <c r="F111" i="5"/>
  <c r="G111" i="5"/>
  <c r="G211" i="5"/>
  <c r="F211" i="5"/>
  <c r="G105" i="5"/>
  <c r="F105" i="5"/>
  <c r="G21" i="5"/>
  <c r="F21" i="5"/>
  <c r="G135" i="5"/>
  <c r="F135" i="5"/>
  <c r="G77" i="5"/>
  <c r="F77" i="5"/>
  <c r="G81" i="5"/>
  <c r="F81" i="5"/>
  <c r="G64" i="5"/>
  <c r="F64" i="5"/>
  <c r="G43" i="5"/>
  <c r="F43" i="5"/>
  <c r="G46" i="5"/>
  <c r="F46" i="5"/>
  <c r="G144" i="5"/>
  <c r="F144" i="5"/>
  <c r="F223" i="5"/>
  <c r="F133" i="5"/>
  <c r="F213" i="5"/>
  <c r="F80" i="5"/>
  <c r="F38" i="5"/>
  <c r="G155" i="5"/>
  <c r="F155" i="5"/>
  <c r="F156" i="5"/>
  <c r="F161" i="5"/>
  <c r="F169" i="5"/>
  <c r="F34" i="5"/>
  <c r="F61" i="5"/>
  <c r="F187" i="5"/>
  <c r="F79" i="5"/>
  <c r="F186" i="5"/>
  <c r="F67" i="5"/>
  <c r="F70" i="5"/>
  <c r="F72" i="5"/>
  <c r="F139" i="5"/>
  <c r="F231" i="5"/>
  <c r="F82" i="5"/>
  <c r="F93" i="5"/>
  <c r="F100" i="5"/>
  <c r="F170" i="5"/>
  <c r="F56" i="5"/>
  <c r="F119" i="5"/>
  <c r="F36" i="5"/>
  <c r="F68" i="5"/>
  <c r="F201" i="5"/>
  <c r="F40" i="5"/>
  <c r="F19" i="5"/>
  <c r="F16" i="5"/>
  <c r="F83" i="5"/>
  <c r="F217" i="5"/>
  <c r="F73" i="5"/>
  <c r="F94" i="5"/>
  <c r="F32" i="5"/>
  <c r="F35" i="5"/>
  <c r="G110" i="5"/>
  <c r="F218" i="5"/>
  <c r="G154" i="5"/>
  <c r="G166" i="5"/>
  <c r="G116" i="5"/>
  <c r="G191" i="5"/>
  <c r="G210" i="5"/>
  <c r="G52" i="5"/>
  <c r="G174" i="5"/>
  <c r="G124" i="5"/>
  <c r="G197" i="5"/>
  <c r="G15" i="5"/>
  <c r="G236" i="5"/>
  <c r="G102" i="5"/>
  <c r="F140" i="5"/>
  <c r="G145" i="5"/>
  <c r="G20" i="5"/>
  <c r="F17" i="5"/>
  <c r="F204" i="5"/>
  <c r="F141" i="5"/>
  <c r="F78" i="5"/>
  <c r="G44" i="5"/>
  <c r="G173" i="5"/>
  <c r="G123" i="5"/>
  <c r="G196" i="5"/>
  <c r="G137" i="5"/>
  <c r="G75" i="5"/>
  <c r="G148" i="5"/>
  <c r="G48" i="5"/>
  <c r="G53" i="5"/>
  <c r="G59" i="5"/>
  <c r="G128" i="5"/>
  <c r="G28" i="5"/>
  <c r="G228" i="5"/>
  <c r="F58" i="5"/>
  <c r="G142" i="5"/>
  <c r="F129" i="2" l="1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G112" i="2" s="1"/>
  <c r="G113" i="2" s="1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6" i="2"/>
  <c r="F5" i="2"/>
  <c r="F4" i="2"/>
  <c r="F3" i="2"/>
  <c r="F2" i="2"/>
  <c r="F7" i="2"/>
  <c r="P229" i="1"/>
  <c r="Q229" i="1" s="1"/>
  <c r="M223" i="1"/>
  <c r="H223" i="1" s="1"/>
  <c r="M218" i="1"/>
  <c r="H218" i="1" s="1"/>
  <c r="P214" i="1"/>
  <c r="Q214" i="1" s="1"/>
  <c r="P212" i="1"/>
  <c r="Q212" i="1" s="1"/>
  <c r="P202" i="1"/>
  <c r="Q202" i="1" s="1"/>
  <c r="M197" i="1"/>
  <c r="H197" i="1" s="1"/>
  <c r="P189" i="1"/>
  <c r="Q189" i="1" s="1"/>
  <c r="M187" i="1"/>
  <c r="H187" i="1" s="1"/>
  <c r="M185" i="1"/>
  <c r="H185" i="1" s="1"/>
  <c r="M184" i="1"/>
  <c r="H184" i="1" s="1"/>
  <c r="M182" i="1"/>
  <c r="H182" i="1" s="1"/>
  <c r="M178" i="1"/>
  <c r="H178" i="1" s="1"/>
  <c r="M175" i="1"/>
  <c r="H175" i="1" s="1"/>
  <c r="P172" i="1"/>
  <c r="Q172" i="1" s="1"/>
  <c r="P167" i="1"/>
  <c r="Q167" i="1" s="1"/>
  <c r="M151" i="1"/>
  <c r="H151" i="1" s="1"/>
  <c r="P150" i="1"/>
  <c r="Q150" i="1" s="1"/>
  <c r="M149" i="1"/>
  <c r="H149" i="1" s="1"/>
  <c r="P228" i="1"/>
  <c r="Q228" i="1" s="1"/>
  <c r="P216" i="1"/>
  <c r="Q216" i="1" s="1"/>
  <c r="P208" i="1"/>
  <c r="Q208" i="1" s="1"/>
  <c r="M205" i="1"/>
  <c r="H205" i="1" s="1"/>
  <c r="P204" i="1"/>
  <c r="Q204" i="1" s="1"/>
  <c r="P203" i="1"/>
  <c r="Q203" i="1" s="1"/>
  <c r="M194" i="1"/>
  <c r="H194" i="1" s="1"/>
  <c r="P191" i="1"/>
  <c r="Q191" i="1" s="1"/>
  <c r="M188" i="1"/>
  <c r="H188" i="1" s="1"/>
  <c r="P181" i="1"/>
  <c r="Q181" i="1" s="1"/>
  <c r="M176" i="1"/>
  <c r="H176" i="1" s="1"/>
  <c r="P174" i="1"/>
  <c r="Q174" i="1" s="1"/>
  <c r="M166" i="1"/>
  <c r="H166" i="1" s="1"/>
  <c r="M165" i="1"/>
  <c r="H165" i="1" s="1"/>
  <c r="P164" i="1"/>
  <c r="Q164" i="1" s="1"/>
  <c r="P155" i="1"/>
  <c r="Q155" i="1" s="1"/>
  <c r="P148" i="1"/>
  <c r="Q148" i="1" s="1"/>
  <c r="P143" i="1"/>
  <c r="Q143" i="1" s="1"/>
  <c r="P142" i="1"/>
  <c r="Q142" i="1" s="1"/>
  <c r="P131" i="1"/>
  <c r="Q131" i="1" s="1"/>
  <c r="M130" i="1"/>
  <c r="H130" i="1" s="1"/>
  <c r="P129" i="1"/>
  <c r="Q129" i="1" s="1"/>
  <c r="P125" i="1"/>
  <c r="Q125" i="1" s="1"/>
  <c r="P122" i="1"/>
  <c r="Q122" i="1" s="1"/>
  <c r="P118" i="1"/>
  <c r="Q118" i="1" s="1"/>
  <c r="P108" i="1"/>
  <c r="Q108" i="1" s="1"/>
  <c r="P99" i="1"/>
  <c r="Q99" i="1" s="1"/>
  <c r="M92" i="1"/>
  <c r="H92" i="1" s="1"/>
  <c r="P135" i="1"/>
  <c r="Q135" i="1" s="1"/>
  <c r="P132" i="1"/>
  <c r="Q132" i="1" s="1"/>
  <c r="P34" i="1"/>
  <c r="Q34" i="1" s="1"/>
  <c r="P128" i="1"/>
  <c r="Q128" i="1" s="1"/>
  <c r="M33" i="1"/>
  <c r="H33" i="1" s="1"/>
  <c r="P121" i="1"/>
  <c r="Q121" i="1" s="1"/>
  <c r="P116" i="1"/>
  <c r="Q116" i="1" s="1"/>
  <c r="P114" i="1"/>
  <c r="Q114" i="1" s="1"/>
  <c r="P113" i="1"/>
  <c r="Q113" i="1" s="1"/>
  <c r="M109" i="1"/>
  <c r="H109" i="1" s="1"/>
  <c r="P107" i="1"/>
  <c r="Q107" i="1" s="1"/>
  <c r="P106" i="1"/>
  <c r="Q106" i="1" s="1"/>
  <c r="P105" i="1"/>
  <c r="Q105" i="1" s="1"/>
  <c r="M103" i="1"/>
  <c r="H103" i="1" s="1"/>
  <c r="P97" i="1"/>
  <c r="Q97" i="1" s="1"/>
  <c r="M96" i="1"/>
  <c r="H96" i="1" s="1"/>
  <c r="M23" i="1"/>
  <c r="H23" i="1" s="1"/>
  <c r="M90" i="1"/>
  <c r="H90" i="1" s="1"/>
  <c r="P89" i="1"/>
  <c r="Q89" i="1" s="1"/>
  <c r="M87" i="1"/>
  <c r="H87" i="1" s="1"/>
  <c r="M79" i="1"/>
  <c r="H79" i="1" s="1"/>
  <c r="M77" i="1"/>
  <c r="H77" i="1" s="1"/>
  <c r="M71" i="1"/>
  <c r="H71" i="1" s="1"/>
  <c r="P69" i="1"/>
  <c r="Q69" i="1" s="1"/>
  <c r="M68" i="1"/>
  <c r="H68" i="1" s="1"/>
  <c r="P60" i="1"/>
  <c r="Q60" i="1" s="1"/>
  <c r="P85" i="1"/>
  <c r="Q85" i="1" s="1"/>
  <c r="M82" i="1"/>
  <c r="H82" i="1" s="1"/>
  <c r="P80" i="1"/>
  <c r="Q80" i="1" s="1"/>
  <c r="P78" i="1"/>
  <c r="Q78" i="1" s="1"/>
  <c r="M75" i="1"/>
  <c r="H75" i="1" s="1"/>
  <c r="P16" i="1"/>
  <c r="Q16" i="1" s="1"/>
  <c r="M72" i="1"/>
  <c r="H72" i="1" s="1"/>
  <c r="R72" i="1"/>
  <c r="M70" i="1"/>
  <c r="H70" i="1" s="1"/>
  <c r="P22" i="1"/>
  <c r="Q22" i="1" s="1"/>
  <c r="M21" i="1"/>
  <c r="H21" i="1" s="1"/>
  <c r="P66" i="1"/>
  <c r="Q66" i="1" s="1"/>
  <c r="P65" i="1"/>
  <c r="Q65" i="1" s="1"/>
  <c r="M58" i="1"/>
  <c r="P54" i="1"/>
  <c r="Q54" i="1" s="1"/>
  <c r="P52" i="1"/>
  <c r="Q52" i="1" s="1"/>
  <c r="M51" i="1"/>
  <c r="H51" i="1" s="1"/>
  <c r="M46" i="1"/>
  <c r="H46" i="1" s="1"/>
  <c r="M56" i="1"/>
  <c r="H56" i="1" s="1"/>
  <c r="P31" i="1"/>
  <c r="Q31" i="1" s="1"/>
  <c r="O31" i="1"/>
  <c r="P53" i="1"/>
  <c r="Q53" i="1" s="1"/>
  <c r="O53" i="1"/>
  <c r="M11" i="1"/>
  <c r="H11" i="1" s="1"/>
  <c r="P49" i="1"/>
  <c r="Q49" i="1" s="1"/>
  <c r="P45" i="1"/>
  <c r="Q45" i="1" s="1"/>
  <c r="P20" i="1"/>
  <c r="Q20" i="1" s="1"/>
  <c r="P19" i="1"/>
  <c r="Q19" i="1" s="1"/>
  <c r="P43" i="1"/>
  <c r="Q43" i="1" s="1"/>
  <c r="P42" i="1"/>
  <c r="Q42" i="1" s="1"/>
  <c r="T6" i="1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  <c r="G58" i="2" l="1"/>
  <c r="G59" i="2" s="1"/>
  <c r="H58" i="1"/>
  <c r="K58" i="1"/>
  <c r="G76" i="2"/>
  <c r="G77" i="2" s="1"/>
  <c r="G30" i="2"/>
  <c r="G31" i="2" s="1"/>
  <c r="G38" i="2"/>
  <c r="G39" i="2" s="1"/>
  <c r="D39" i="2" s="1"/>
  <c r="G78" i="2"/>
  <c r="G79" i="2" s="1"/>
  <c r="G96" i="2"/>
  <c r="G97" i="2" s="1"/>
  <c r="G118" i="2"/>
  <c r="G119" i="2" s="1"/>
  <c r="G98" i="2"/>
  <c r="G99" i="2" s="1"/>
  <c r="G26" i="2"/>
  <c r="G27" i="2" s="1"/>
  <c r="D27" i="2" s="1"/>
  <c r="G86" i="2"/>
  <c r="G87" i="2" s="1"/>
  <c r="G84" i="2"/>
  <c r="G85" i="2" s="1"/>
  <c r="G128" i="2"/>
  <c r="G129" i="2" s="1"/>
  <c r="G110" i="2"/>
  <c r="G111" i="2" s="1"/>
  <c r="G74" i="2"/>
  <c r="G75" i="2" s="1"/>
  <c r="G94" i="2"/>
  <c r="G95" i="2" s="1"/>
  <c r="G126" i="2"/>
  <c r="G127" i="2" s="1"/>
  <c r="G4" i="2"/>
  <c r="G5" i="2" s="1"/>
  <c r="D5" i="2" s="1"/>
  <c r="G40" i="2"/>
  <c r="G41" i="2" s="1"/>
  <c r="D41" i="2" s="1"/>
  <c r="G60" i="2"/>
  <c r="G61" i="2" s="1"/>
  <c r="D61" i="2" s="1"/>
  <c r="G80" i="2"/>
  <c r="G81" i="2" s="1"/>
  <c r="G100" i="2"/>
  <c r="G101" i="2" s="1"/>
  <c r="N46" i="1"/>
  <c r="N187" i="1"/>
  <c r="N58" i="1"/>
  <c r="N87" i="1"/>
  <c r="N197" i="1"/>
  <c r="N205" i="1"/>
  <c r="N70" i="1"/>
  <c r="N223" i="1"/>
  <c r="N103" i="1"/>
  <c r="N56" i="1"/>
  <c r="N68" i="1"/>
  <c r="N182" i="1"/>
  <c r="N71" i="1"/>
  <c r="N176" i="1"/>
  <c r="N130" i="1"/>
  <c r="N149" i="1"/>
  <c r="N151" i="1"/>
  <c r="N33" i="1"/>
  <c r="N184" i="1"/>
  <c r="N23" i="1"/>
  <c r="N218" i="1"/>
  <c r="N75" i="1"/>
  <c r="N11" i="1"/>
  <c r="N109" i="1"/>
  <c r="N82" i="1"/>
  <c r="N51" i="1"/>
  <c r="N185" i="1"/>
  <c r="N77" i="1"/>
  <c r="N79" i="1"/>
  <c r="N188" i="1"/>
  <c r="N194" i="1"/>
  <c r="N72" i="1"/>
  <c r="N175" i="1"/>
  <c r="G88" i="2"/>
  <c r="G89" i="2" s="1"/>
  <c r="G108" i="2"/>
  <c r="G109" i="2" s="1"/>
  <c r="N166" i="1"/>
  <c r="N92" i="1"/>
  <c r="N90" i="1"/>
  <c r="N21" i="1"/>
  <c r="N96" i="1"/>
  <c r="N165" i="1"/>
  <c r="N178" i="1"/>
  <c r="G18" i="2"/>
  <c r="G19" i="2" s="1"/>
  <c r="D19" i="2" s="1"/>
  <c r="G6" i="2"/>
  <c r="G7" i="2" s="1"/>
  <c r="D7" i="2" s="1"/>
  <c r="G82" i="2"/>
  <c r="G83" i="2" s="1"/>
  <c r="G102" i="2"/>
  <c r="G103" i="2" s="1"/>
  <c r="G122" i="2"/>
  <c r="G123" i="2" s="1"/>
  <c r="G10" i="2"/>
  <c r="G11" i="2" s="1"/>
  <c r="D11" i="2" s="1"/>
  <c r="G114" i="2"/>
  <c r="G115" i="2" s="1"/>
  <c r="G106" i="2"/>
  <c r="G107" i="2" s="1"/>
  <c r="G20" i="2"/>
  <c r="G21" i="2" s="1"/>
  <c r="D21" i="2" s="1"/>
  <c r="G120" i="2"/>
  <c r="G121" i="2" s="1"/>
  <c r="G124" i="2"/>
  <c r="G125" i="2" s="1"/>
  <c r="G104" i="2"/>
  <c r="G105" i="2" s="1"/>
  <c r="G46" i="2"/>
  <c r="G47" i="2" s="1"/>
  <c r="D47" i="2" s="1"/>
  <c r="G2" i="2"/>
  <c r="G3" i="2" s="1"/>
  <c r="D3" i="2" s="1"/>
  <c r="G92" i="2"/>
  <c r="G93" i="2" s="1"/>
  <c r="G116" i="2"/>
  <c r="G117" i="2" s="1"/>
  <c r="G90" i="2"/>
  <c r="G91" i="2" s="1"/>
  <c r="O41" i="1"/>
  <c r="R58" i="1"/>
  <c r="R125" i="1"/>
  <c r="R127" i="1"/>
  <c r="R82" i="1"/>
  <c r="O79" i="1"/>
  <c r="R184" i="1"/>
  <c r="R223" i="1"/>
  <c r="R56" i="1"/>
  <c r="O106" i="1"/>
  <c r="R92" i="1"/>
  <c r="R129" i="1"/>
  <c r="O176" i="1"/>
  <c r="O202" i="1"/>
  <c r="R22" i="1"/>
  <c r="O94" i="1"/>
  <c r="O128" i="1"/>
  <c r="R158" i="1"/>
  <c r="R216" i="1"/>
  <c r="O167" i="1"/>
  <c r="M132" i="1"/>
  <c r="H132" i="1" s="1"/>
  <c r="P194" i="1"/>
  <c r="Q194" i="1" s="1"/>
  <c r="P197" i="1"/>
  <c r="Q197" i="1" s="1"/>
  <c r="R85" i="1"/>
  <c r="R185" i="1"/>
  <c r="O99" i="1"/>
  <c r="O206" i="1"/>
  <c r="O19" i="1"/>
  <c r="R60" i="1"/>
  <c r="O40" i="1"/>
  <c r="O78" i="1"/>
  <c r="O76" i="1"/>
  <c r="R104" i="1"/>
  <c r="O146" i="1"/>
  <c r="R166" i="1"/>
  <c r="R204" i="1"/>
  <c r="M20" i="1"/>
  <c r="H20" i="1" s="1"/>
  <c r="M69" i="1"/>
  <c r="H69" i="1" s="1"/>
  <c r="R42" i="1"/>
  <c r="R80" i="1"/>
  <c r="O105" i="1"/>
  <c r="O119" i="1"/>
  <c r="R147" i="1"/>
  <c r="O205" i="1"/>
  <c r="R222" i="1"/>
  <c r="R20" i="1"/>
  <c r="R52" i="1"/>
  <c r="O90" i="1"/>
  <c r="O115" i="1"/>
  <c r="R143" i="1"/>
  <c r="R164" i="1"/>
  <c r="P68" i="1"/>
  <c r="Q68" i="1" s="1"/>
  <c r="M89" i="1"/>
  <c r="H89" i="1" s="1"/>
  <c r="M34" i="1"/>
  <c r="H34" i="1" s="1"/>
  <c r="R68" i="1"/>
  <c r="R89" i="1"/>
  <c r="O114" i="1"/>
  <c r="R142" i="1"/>
  <c r="O228" i="1"/>
  <c r="O190" i="1"/>
  <c r="R214" i="1"/>
  <c r="M108" i="1"/>
  <c r="H108" i="1" s="1"/>
  <c r="O142" i="1"/>
  <c r="R228" i="1"/>
  <c r="P77" i="1"/>
  <c r="Q77" i="1" s="1"/>
  <c r="M143" i="1"/>
  <c r="H143" i="1" s="1"/>
  <c r="M155" i="1"/>
  <c r="H155" i="1" s="1"/>
  <c r="M31" i="1"/>
  <c r="H31" i="1" s="1"/>
  <c r="O70" i="1"/>
  <c r="R34" i="1"/>
  <c r="P151" i="1"/>
  <c r="Q151" i="1" s="1"/>
  <c r="O56" i="1"/>
  <c r="P56" i="1"/>
  <c r="Q56" i="1" s="1"/>
  <c r="R70" i="1"/>
  <c r="O71" i="1"/>
  <c r="R116" i="1"/>
  <c r="O135" i="1"/>
  <c r="O149" i="1"/>
  <c r="P70" i="1"/>
  <c r="Q70" i="1" s="1"/>
  <c r="P168" i="1"/>
  <c r="Q168" i="1" s="1"/>
  <c r="M168" i="1"/>
  <c r="H168" i="1" s="1"/>
  <c r="R76" i="1"/>
  <c r="P104" i="1"/>
  <c r="Q104" i="1" s="1"/>
  <c r="M104" i="1"/>
  <c r="H104" i="1" s="1"/>
  <c r="R25" i="1"/>
  <c r="O25" i="1"/>
  <c r="O77" i="1"/>
  <c r="R77" i="1"/>
  <c r="R14" i="1"/>
  <c r="P14" i="1"/>
  <c r="Q14" i="1" s="1"/>
  <c r="M14" i="1"/>
  <c r="M25" i="1"/>
  <c r="H25" i="1" s="1"/>
  <c r="P25" i="1"/>
  <c r="Q25" i="1" s="1"/>
  <c r="M105" i="1"/>
  <c r="H105" i="1" s="1"/>
  <c r="M65" i="1"/>
  <c r="H65" i="1" s="1"/>
  <c r="M113" i="1"/>
  <c r="H113" i="1" s="1"/>
  <c r="P21" i="1"/>
  <c r="Q21" i="1" s="1"/>
  <c r="R50" i="1"/>
  <c r="O16" i="1"/>
  <c r="R191" i="1"/>
  <c r="O72" i="1"/>
  <c r="R16" i="1"/>
  <c r="P72" i="1"/>
  <c r="Q72" i="1" s="1"/>
  <c r="O184" i="1"/>
  <c r="O20" i="1"/>
  <c r="R128" i="1"/>
  <c r="O34" i="1"/>
  <c r="P184" i="1"/>
  <c r="Q184" i="1" s="1"/>
  <c r="O14" i="1"/>
  <c r="O122" i="1"/>
  <c r="O178" i="1"/>
  <c r="O199" i="1"/>
  <c r="O27" i="1"/>
  <c r="R45" i="1"/>
  <c r="O46" i="1"/>
  <c r="O59" i="1"/>
  <c r="R62" i="1"/>
  <c r="P81" i="1"/>
  <c r="Q81" i="1" s="1"/>
  <c r="P32" i="1"/>
  <c r="Q32" i="1" s="1"/>
  <c r="O97" i="1"/>
  <c r="P36" i="1"/>
  <c r="Q36" i="1" s="1"/>
  <c r="R123" i="1"/>
  <c r="R110" i="1"/>
  <c r="R134" i="1"/>
  <c r="R152" i="1"/>
  <c r="M219" i="1"/>
  <c r="H219" i="1" s="1"/>
  <c r="O156" i="1"/>
  <c r="R179" i="1"/>
  <c r="M192" i="1"/>
  <c r="H192" i="1" s="1"/>
  <c r="O209" i="1"/>
  <c r="R224" i="1"/>
  <c r="P83" i="1"/>
  <c r="Q83" i="1" s="1"/>
  <c r="M112" i="1"/>
  <c r="H112" i="1" s="1"/>
  <c r="M124" i="1"/>
  <c r="H124" i="1" s="1"/>
  <c r="O111" i="1"/>
  <c r="R136" i="1"/>
  <c r="M220" i="1"/>
  <c r="H220" i="1" s="1"/>
  <c r="O159" i="1"/>
  <c r="R180" i="1"/>
  <c r="O210" i="1"/>
  <c r="M28" i="1"/>
  <c r="H28" i="1" s="1"/>
  <c r="M47" i="1"/>
  <c r="H47" i="1" s="1"/>
  <c r="M10" i="1"/>
  <c r="H10" i="1" s="1"/>
  <c r="M73" i="1"/>
  <c r="H73" i="1" s="1"/>
  <c r="M64" i="1"/>
  <c r="H64" i="1" s="1"/>
  <c r="R84" i="1"/>
  <c r="M24" i="1"/>
  <c r="H24" i="1" s="1"/>
  <c r="P98" i="1"/>
  <c r="Q98" i="1" s="1"/>
  <c r="O113" i="1"/>
  <c r="O33" i="1"/>
  <c r="P17" i="1"/>
  <c r="Q17" i="1" s="1"/>
  <c r="R118" i="1"/>
  <c r="R138" i="1"/>
  <c r="R212" i="1"/>
  <c r="R226" i="1"/>
  <c r="P18" i="1"/>
  <c r="Q18" i="1" s="1"/>
  <c r="M48" i="1"/>
  <c r="H48" i="1" s="1"/>
  <c r="M63" i="1"/>
  <c r="H63" i="1" s="1"/>
  <c r="P74" i="1"/>
  <c r="Q74" i="1" s="1"/>
  <c r="R86" i="1"/>
  <c r="O12" i="1"/>
  <c r="O101" i="1"/>
  <c r="P141" i="1"/>
  <c r="Q141" i="1" s="1"/>
  <c r="R140" i="1"/>
  <c r="O173" i="1"/>
  <c r="P196" i="1"/>
  <c r="Q196" i="1" s="1"/>
  <c r="R39" i="1"/>
  <c r="O51" i="1"/>
  <c r="R65" i="1"/>
  <c r="R75" i="1"/>
  <c r="P67" i="1"/>
  <c r="Q67" i="1" s="1"/>
  <c r="P86" i="1"/>
  <c r="Q86" i="1" s="1"/>
  <c r="R23" i="1"/>
  <c r="R103" i="1"/>
  <c r="R145" i="1"/>
  <c r="P120" i="1"/>
  <c r="Q120" i="1" s="1"/>
  <c r="P140" i="1"/>
  <c r="Q140" i="1" s="1"/>
  <c r="P157" i="1"/>
  <c r="Q157" i="1" s="1"/>
  <c r="R174" i="1"/>
  <c r="R203" i="1"/>
  <c r="P225" i="1"/>
  <c r="Q225" i="1" s="1"/>
  <c r="M227" i="1"/>
  <c r="H227" i="1" s="1"/>
  <c r="M199" i="1"/>
  <c r="H199" i="1" s="1"/>
  <c r="P199" i="1"/>
  <c r="Q199" i="1" s="1"/>
  <c r="O104" i="1"/>
  <c r="M174" i="1"/>
  <c r="H174" i="1" s="1"/>
  <c r="R91" i="1"/>
  <c r="M91" i="1"/>
  <c r="H91" i="1" s="1"/>
  <c r="R54" i="1"/>
  <c r="O54" i="1"/>
  <c r="P88" i="1"/>
  <c r="Q88" i="1" s="1"/>
  <c r="M88" i="1"/>
  <c r="H88" i="1" s="1"/>
  <c r="P115" i="1"/>
  <c r="Q115" i="1" s="1"/>
  <c r="M115" i="1"/>
  <c r="H115" i="1" s="1"/>
  <c r="R176" i="1"/>
  <c r="M41" i="1"/>
  <c r="H41" i="1" s="1"/>
  <c r="P41" i="1"/>
  <c r="Q41" i="1" s="1"/>
  <c r="P94" i="1"/>
  <c r="Q94" i="1" s="1"/>
  <c r="M94" i="1"/>
  <c r="H94" i="1" s="1"/>
  <c r="M80" i="1"/>
  <c r="H80" i="1" s="1"/>
  <c r="P90" i="1"/>
  <c r="Q90" i="1" s="1"/>
  <c r="M114" i="1"/>
  <c r="H114" i="1" s="1"/>
  <c r="R167" i="1"/>
  <c r="O80" i="1"/>
  <c r="R90" i="1"/>
  <c r="R114" i="1"/>
  <c r="O158" i="1"/>
  <c r="M54" i="1"/>
  <c r="H54" i="1" s="1"/>
  <c r="M116" i="1"/>
  <c r="P165" i="1"/>
  <c r="Q165" i="1" s="1"/>
  <c r="M204" i="1"/>
  <c r="H204" i="1" s="1"/>
  <c r="R93" i="1"/>
  <c r="O93" i="1"/>
  <c r="M99" i="1"/>
  <c r="H99" i="1" s="1"/>
  <c r="O58" i="1"/>
  <c r="P23" i="1"/>
  <c r="Q23" i="1" s="1"/>
  <c r="M122" i="1"/>
  <c r="H122" i="1" s="1"/>
  <c r="O204" i="1"/>
  <c r="M42" i="1"/>
  <c r="H42" i="1" s="1"/>
  <c r="P58" i="1"/>
  <c r="Q58" i="1" s="1"/>
  <c r="O42" i="1"/>
  <c r="M60" i="1"/>
  <c r="H60" i="1" s="1"/>
  <c r="R94" i="1"/>
  <c r="R122" i="1"/>
  <c r="P205" i="1"/>
  <c r="Q205" i="1" s="1"/>
  <c r="O229" i="1"/>
  <c r="R229" i="1"/>
  <c r="M229" i="1"/>
  <c r="H229" i="1" s="1"/>
  <c r="R55" i="1"/>
  <c r="O55" i="1"/>
  <c r="R43" i="1"/>
  <c r="O43" i="1"/>
  <c r="P76" i="1"/>
  <c r="Q76" i="1" s="1"/>
  <c r="M76" i="1"/>
  <c r="H76" i="1" s="1"/>
  <c r="R199" i="1"/>
  <c r="M167" i="1"/>
  <c r="H167" i="1" s="1"/>
  <c r="R99" i="1"/>
  <c r="M145" i="1"/>
  <c r="H145" i="1" s="1"/>
  <c r="P145" i="1"/>
  <c r="Q145" i="1" s="1"/>
  <c r="R88" i="1"/>
  <c r="O88" i="1"/>
  <c r="R160" i="1"/>
  <c r="O160" i="1"/>
  <c r="O143" i="1"/>
  <c r="R21" i="1"/>
  <c r="O21" i="1"/>
  <c r="P176" i="1"/>
  <c r="Q176" i="1" s="1"/>
  <c r="P92" i="1"/>
  <c r="Q92" i="1" s="1"/>
  <c r="P55" i="1"/>
  <c r="Q55" i="1" s="1"/>
  <c r="M55" i="1"/>
  <c r="H55" i="1" s="1"/>
  <c r="R53" i="1"/>
  <c r="M203" i="1"/>
  <c r="H203" i="1" s="1"/>
  <c r="M128" i="1"/>
  <c r="H128" i="1" s="1"/>
  <c r="M228" i="1"/>
  <c r="H228" i="1" s="1"/>
  <c r="M226" i="1"/>
  <c r="H226" i="1" s="1"/>
  <c r="P226" i="1"/>
  <c r="Q226" i="1" s="1"/>
  <c r="M158" i="1"/>
  <c r="H158" i="1" s="1"/>
  <c r="P158" i="1"/>
  <c r="Q158" i="1" s="1"/>
  <c r="R69" i="1"/>
  <c r="O69" i="1"/>
  <c r="P160" i="1"/>
  <c r="Q160" i="1" s="1"/>
  <c r="M160" i="1"/>
  <c r="H160" i="1" s="1"/>
  <c r="M93" i="1"/>
  <c r="H93" i="1" s="1"/>
  <c r="P93" i="1"/>
  <c r="Q93" i="1" s="1"/>
  <c r="R132" i="1"/>
  <c r="O132" i="1"/>
  <c r="O92" i="1"/>
  <c r="R105" i="1"/>
  <c r="O89" i="1"/>
  <c r="M78" i="1"/>
  <c r="H78" i="1" s="1"/>
  <c r="R78" i="1"/>
  <c r="O60" i="1"/>
  <c r="M125" i="1"/>
  <c r="H125" i="1" s="1"/>
  <c r="M214" i="1"/>
  <c r="H214" i="1" s="1"/>
  <c r="R178" i="1"/>
  <c r="M138" i="1"/>
  <c r="H138" i="1" s="1"/>
  <c r="P138" i="1"/>
  <c r="Q138" i="1" s="1"/>
  <c r="R41" i="1"/>
  <c r="O125" i="1"/>
  <c r="O214" i="1"/>
  <c r="G50" i="2"/>
  <c r="G51" i="2" s="1"/>
  <c r="D51" i="2" s="1"/>
  <c r="G70" i="2"/>
  <c r="G71" i="2" s="1"/>
  <c r="D71" i="2" s="1"/>
  <c r="M43" i="1"/>
  <c r="H43" i="1" s="1"/>
  <c r="P103" i="1"/>
  <c r="Q103" i="1" s="1"/>
  <c r="M142" i="1"/>
  <c r="H142" i="1" s="1"/>
  <c r="M212" i="1"/>
  <c r="H212" i="1" s="1"/>
  <c r="M16" i="1"/>
  <c r="H16" i="1" s="1"/>
  <c r="G66" i="2"/>
  <c r="G67" i="2" s="1"/>
  <c r="D67" i="2" s="1"/>
  <c r="R11" i="1"/>
  <c r="O11" i="1"/>
  <c r="O68" i="1"/>
  <c r="M131" i="1"/>
  <c r="H131" i="1" s="1"/>
  <c r="M189" i="1"/>
  <c r="H189" i="1" s="1"/>
  <c r="M137" i="1"/>
  <c r="H137" i="1" s="1"/>
  <c r="P137" i="1"/>
  <c r="Q137" i="1" s="1"/>
  <c r="P222" i="1"/>
  <c r="Q222" i="1" s="1"/>
  <c r="M222" i="1"/>
  <c r="H222" i="1" s="1"/>
  <c r="P119" i="1"/>
  <c r="Q119" i="1" s="1"/>
  <c r="M119" i="1"/>
  <c r="P211" i="1"/>
  <c r="Q211" i="1" s="1"/>
  <c r="M211" i="1"/>
  <c r="H211" i="1" s="1"/>
  <c r="M50" i="1"/>
  <c r="H50" i="1" s="1"/>
  <c r="P50" i="1"/>
  <c r="Q50" i="1" s="1"/>
  <c r="R40" i="1"/>
  <c r="O121" i="1"/>
  <c r="R121" i="1"/>
  <c r="P206" i="1"/>
  <c r="Q206" i="1" s="1"/>
  <c r="M206" i="1"/>
  <c r="H206" i="1" s="1"/>
  <c r="P84" i="1"/>
  <c r="Q84" i="1" s="1"/>
  <c r="M84" i="1"/>
  <c r="H84" i="1" s="1"/>
  <c r="O50" i="1"/>
  <c r="P188" i="1"/>
  <c r="Q188" i="1" s="1"/>
  <c r="R87" i="1"/>
  <c r="O87" i="1"/>
  <c r="P33" i="1"/>
  <c r="Q33" i="1" s="1"/>
  <c r="P175" i="1"/>
  <c r="Q175" i="1" s="1"/>
  <c r="R115" i="1"/>
  <c r="M221" i="1"/>
  <c r="H221" i="1" s="1"/>
  <c r="P82" i="1"/>
  <c r="Q82" i="1" s="1"/>
  <c r="O82" i="1"/>
  <c r="O91" i="1"/>
  <c r="P11" i="1"/>
  <c r="Q11" i="1" s="1"/>
  <c r="P87" i="1"/>
  <c r="Q87" i="1" s="1"/>
  <c r="P91" i="1"/>
  <c r="Q91" i="1" s="1"/>
  <c r="P161" i="1"/>
  <c r="Q161" i="1" s="1"/>
  <c r="M161" i="1"/>
  <c r="H161" i="1" s="1"/>
  <c r="R57" i="1"/>
  <c r="O57" i="1"/>
  <c r="P71" i="1"/>
  <c r="Q71" i="1" s="1"/>
  <c r="R71" i="1"/>
  <c r="P57" i="1"/>
  <c r="Q57" i="1" s="1"/>
  <c r="P221" i="1"/>
  <c r="Q221" i="1" s="1"/>
  <c r="O116" i="1"/>
  <c r="R19" i="1"/>
  <c r="R31" i="1"/>
  <c r="O85" i="1"/>
  <c r="M85" i="1"/>
  <c r="H85" i="1" s="1"/>
  <c r="P178" i="1"/>
  <c r="Q178" i="1" s="1"/>
  <c r="M202" i="1"/>
  <c r="H202" i="1" s="1"/>
  <c r="R206" i="1"/>
  <c r="R119" i="1"/>
  <c r="O166" i="1"/>
  <c r="P75" i="1"/>
  <c r="Q75" i="1" s="1"/>
  <c r="M66" i="1"/>
  <c r="H66" i="1" s="1"/>
  <c r="M121" i="1"/>
  <c r="P166" i="1"/>
  <c r="Q166" i="1" s="1"/>
  <c r="R202" i="1"/>
  <c r="R66" i="1"/>
  <c r="O66" i="1"/>
  <c r="R154" i="1"/>
  <c r="O154" i="1"/>
  <c r="M191" i="1"/>
  <c r="H191" i="1" s="1"/>
  <c r="M45" i="1"/>
  <c r="H45" i="1" s="1"/>
  <c r="P154" i="1"/>
  <c r="Q154" i="1" s="1"/>
  <c r="M154" i="1"/>
  <c r="H154" i="1" s="1"/>
  <c r="P223" i="1"/>
  <c r="Q223" i="1" s="1"/>
  <c r="P147" i="1"/>
  <c r="Q147" i="1" s="1"/>
  <c r="M147" i="1"/>
  <c r="H147" i="1" s="1"/>
  <c r="M150" i="1"/>
  <c r="H150" i="1" s="1"/>
  <c r="M146" i="1"/>
  <c r="H146" i="1" s="1"/>
  <c r="P146" i="1"/>
  <c r="Q146" i="1" s="1"/>
  <c r="O185" i="1"/>
  <c r="P40" i="1"/>
  <c r="Q40" i="1" s="1"/>
  <c r="M40" i="1"/>
  <c r="H40" i="1" s="1"/>
  <c r="M19" i="1"/>
  <c r="H19" i="1" s="1"/>
  <c r="M53" i="1"/>
  <c r="H53" i="1" s="1"/>
  <c r="M57" i="1"/>
  <c r="H57" i="1" s="1"/>
  <c r="M97" i="1"/>
  <c r="H97" i="1" s="1"/>
  <c r="M22" i="1"/>
  <c r="H22" i="1" s="1"/>
  <c r="M118" i="1"/>
  <c r="M148" i="1"/>
  <c r="H148" i="1" s="1"/>
  <c r="O22" i="1"/>
  <c r="R61" i="1"/>
  <c r="O61" i="1"/>
  <c r="R133" i="1"/>
  <c r="O133" i="1"/>
  <c r="O177" i="1"/>
  <c r="R177" i="1"/>
  <c r="R231" i="1"/>
  <c r="O231" i="1"/>
  <c r="P27" i="1"/>
  <c r="Q27" i="1" s="1"/>
  <c r="M27" i="1"/>
  <c r="P100" i="1"/>
  <c r="Q100" i="1" s="1"/>
  <c r="M100" i="1"/>
  <c r="H100" i="1" s="1"/>
  <c r="P230" i="1"/>
  <c r="Q230" i="1" s="1"/>
  <c r="M230" i="1"/>
  <c r="H230" i="1" s="1"/>
  <c r="P231" i="1"/>
  <c r="Q231" i="1" s="1"/>
  <c r="M231" i="1"/>
  <c r="H231" i="1" s="1"/>
  <c r="O107" i="1"/>
  <c r="R107" i="1"/>
  <c r="O208" i="1"/>
  <c r="R208" i="1"/>
  <c r="R201" i="1"/>
  <c r="O201" i="1"/>
  <c r="R146" i="1"/>
  <c r="M29" i="1"/>
  <c r="H29" i="1" s="1"/>
  <c r="P29" i="1"/>
  <c r="Q29" i="1" s="1"/>
  <c r="M102" i="1"/>
  <c r="H102" i="1" s="1"/>
  <c r="P102" i="1"/>
  <c r="Q102" i="1" s="1"/>
  <c r="P201" i="1"/>
  <c r="Q201" i="1" s="1"/>
  <c r="M201" i="1"/>
  <c r="H201" i="1" s="1"/>
  <c r="M208" i="1"/>
  <c r="H208" i="1" s="1"/>
  <c r="R96" i="1"/>
  <c r="O96" i="1"/>
  <c r="O147" i="1"/>
  <c r="P46" i="1"/>
  <c r="Q46" i="1" s="1"/>
  <c r="R149" i="1"/>
  <c r="O164" i="1"/>
  <c r="M127" i="1"/>
  <c r="H127" i="1" s="1"/>
  <c r="P127" i="1"/>
  <c r="Q127" i="1" s="1"/>
  <c r="P215" i="1"/>
  <c r="Q215" i="1" s="1"/>
  <c r="M215" i="1"/>
  <c r="H215" i="1" s="1"/>
  <c r="R13" i="1"/>
  <c r="O13" i="1"/>
  <c r="R171" i="1"/>
  <c r="O171" i="1"/>
  <c r="R217" i="1"/>
  <c r="O217" i="1"/>
  <c r="R205" i="1"/>
  <c r="M62" i="1"/>
  <c r="H62" i="1" s="1"/>
  <c r="P62" i="1"/>
  <c r="Q62" i="1" s="1"/>
  <c r="P13" i="1"/>
  <c r="Q13" i="1" s="1"/>
  <c r="M13" i="1"/>
  <c r="H13" i="1" s="1"/>
  <c r="M217" i="1"/>
  <c r="H217" i="1" s="1"/>
  <c r="P217" i="1"/>
  <c r="Q217" i="1" s="1"/>
  <c r="R150" i="1"/>
  <c r="O150" i="1"/>
  <c r="O218" i="1"/>
  <c r="R218" i="1"/>
  <c r="R135" i="1"/>
  <c r="P149" i="1"/>
  <c r="Q149" i="1" s="1"/>
  <c r="M106" i="1"/>
  <c r="H106" i="1" s="1"/>
  <c r="O30" i="1"/>
  <c r="R30" i="1"/>
  <c r="O144" i="1"/>
  <c r="R144" i="1"/>
  <c r="R170" i="1"/>
  <c r="O170" i="1"/>
  <c r="O215" i="1"/>
  <c r="R215" i="1"/>
  <c r="P61" i="1"/>
  <c r="Q61" i="1" s="1"/>
  <c r="M61" i="1"/>
  <c r="H61" i="1" s="1"/>
  <c r="P133" i="1"/>
  <c r="Q133" i="1" s="1"/>
  <c r="M133" i="1"/>
  <c r="H133" i="1" s="1"/>
  <c r="P177" i="1"/>
  <c r="Q177" i="1" s="1"/>
  <c r="M177" i="1"/>
  <c r="H177" i="1" s="1"/>
  <c r="P200" i="1"/>
  <c r="Q200" i="1" s="1"/>
  <c r="M200" i="1"/>
  <c r="H200" i="1" s="1"/>
  <c r="R29" i="1"/>
  <c r="O29" i="1"/>
  <c r="R102" i="1"/>
  <c r="O102" i="1"/>
  <c r="M186" i="1"/>
  <c r="H186" i="1" s="1"/>
  <c r="P186" i="1"/>
  <c r="Q186" i="1" s="1"/>
  <c r="O130" i="1"/>
  <c r="R130" i="1"/>
  <c r="R187" i="1"/>
  <c r="O187" i="1"/>
  <c r="P79" i="1"/>
  <c r="Q79" i="1" s="1"/>
  <c r="R79" i="1"/>
  <c r="R106" i="1"/>
  <c r="O127" i="1"/>
  <c r="R230" i="1"/>
  <c r="O230" i="1"/>
  <c r="P117" i="1"/>
  <c r="Q117" i="1" s="1"/>
  <c r="M117" i="1"/>
  <c r="R95" i="1"/>
  <c r="O95" i="1"/>
  <c r="P95" i="1"/>
  <c r="Q95" i="1" s="1"/>
  <c r="M95" i="1"/>
  <c r="H95" i="1" s="1"/>
  <c r="R200" i="1"/>
  <c r="O200" i="1"/>
  <c r="O117" i="1"/>
  <c r="R117" i="1"/>
  <c r="M163" i="1"/>
  <c r="H163" i="1" s="1"/>
  <c r="P163" i="1"/>
  <c r="Q163" i="1" s="1"/>
  <c r="O100" i="1"/>
  <c r="R100" i="1"/>
  <c r="R163" i="1"/>
  <c r="O163" i="1"/>
  <c r="P59" i="1"/>
  <c r="Q59" i="1" s="1"/>
  <c r="M59" i="1"/>
  <c r="P30" i="1"/>
  <c r="Q30" i="1" s="1"/>
  <c r="M30" i="1"/>
  <c r="H30" i="1" s="1"/>
  <c r="P144" i="1"/>
  <c r="Q144" i="1" s="1"/>
  <c r="M144" i="1"/>
  <c r="H144" i="1" s="1"/>
  <c r="P170" i="1"/>
  <c r="Q170" i="1" s="1"/>
  <c r="M170" i="1"/>
  <c r="H170" i="1" s="1"/>
  <c r="O186" i="1"/>
  <c r="R186" i="1"/>
  <c r="P171" i="1"/>
  <c r="Q171" i="1" s="1"/>
  <c r="M171" i="1"/>
  <c r="H171" i="1" s="1"/>
  <c r="R109" i="1"/>
  <c r="O109" i="1"/>
  <c r="R181" i="1"/>
  <c r="O181" i="1"/>
  <c r="R172" i="1"/>
  <c r="O172" i="1"/>
  <c r="M107" i="1"/>
  <c r="H107" i="1" s="1"/>
  <c r="M129" i="1"/>
  <c r="H129" i="1" s="1"/>
  <c r="O129" i="1"/>
  <c r="P185" i="1"/>
  <c r="Q185" i="1" s="1"/>
  <c r="R108" i="1"/>
  <c r="O108" i="1"/>
  <c r="R148" i="1"/>
  <c r="O148" i="1"/>
  <c r="R151" i="1"/>
  <c r="O151" i="1"/>
  <c r="R207" i="1"/>
  <c r="O207" i="1"/>
  <c r="P51" i="1"/>
  <c r="Q51" i="1" s="1"/>
  <c r="P130" i="1"/>
  <c r="Q130" i="1" s="1"/>
  <c r="P218" i="1"/>
  <c r="Q218" i="1" s="1"/>
  <c r="P187" i="1"/>
  <c r="Q187" i="1" s="1"/>
  <c r="M52" i="1"/>
  <c r="H52" i="1" s="1"/>
  <c r="P109" i="1"/>
  <c r="Q109" i="1" s="1"/>
  <c r="M216" i="1"/>
  <c r="H216" i="1" s="1"/>
  <c r="O222" i="1"/>
  <c r="R137" i="1"/>
  <c r="O137" i="1"/>
  <c r="M39" i="1"/>
  <c r="H39" i="1" s="1"/>
  <c r="P39" i="1"/>
  <c r="Q39" i="1" s="1"/>
  <c r="P190" i="1"/>
  <c r="Q190" i="1" s="1"/>
  <c r="M190" i="1"/>
  <c r="H190" i="1" s="1"/>
  <c r="M49" i="1"/>
  <c r="H49" i="1" s="1"/>
  <c r="O216" i="1"/>
  <c r="R190" i="1"/>
  <c r="R165" i="1"/>
  <c r="O165" i="1"/>
  <c r="R189" i="1"/>
  <c r="O189" i="1"/>
  <c r="P139" i="1"/>
  <c r="Q139" i="1" s="1"/>
  <c r="M139" i="1"/>
  <c r="H139" i="1" s="1"/>
  <c r="P207" i="1"/>
  <c r="Q207" i="1" s="1"/>
  <c r="M207" i="1"/>
  <c r="H207" i="1" s="1"/>
  <c r="R188" i="1"/>
  <c r="O188" i="1"/>
  <c r="O52" i="1"/>
  <c r="M181" i="1"/>
  <c r="H181" i="1" s="1"/>
  <c r="O211" i="1"/>
  <c r="R211" i="1"/>
  <c r="P96" i="1"/>
  <c r="Q96" i="1" s="1"/>
  <c r="O223" i="1"/>
  <c r="M135" i="1"/>
  <c r="H135" i="1" s="1"/>
  <c r="R131" i="1"/>
  <c r="O131" i="1"/>
  <c r="R175" i="1"/>
  <c r="O175" i="1"/>
  <c r="O191" i="1"/>
  <c r="M172" i="1"/>
  <c r="H172" i="1" s="1"/>
  <c r="M164" i="1"/>
  <c r="H164" i="1" s="1"/>
  <c r="P182" i="1"/>
  <c r="Q182" i="1" s="1"/>
  <c r="D30" i="2"/>
  <c r="D31" i="2"/>
  <c r="G32" i="2"/>
  <c r="G33" i="2" s="1"/>
  <c r="D33" i="2" s="1"/>
  <c r="G42" i="2"/>
  <c r="G43" i="2" s="1"/>
  <c r="D43" i="2" s="1"/>
  <c r="G62" i="2"/>
  <c r="G63" i="2" s="1"/>
  <c r="D63" i="2" s="1"/>
  <c r="G22" i="2"/>
  <c r="G23" i="2" s="1"/>
  <c r="D23" i="2" s="1"/>
  <c r="G34" i="2"/>
  <c r="G35" i="2" s="1"/>
  <c r="D35" i="2" s="1"/>
  <c r="G56" i="2"/>
  <c r="G57" i="2" s="1"/>
  <c r="D57" i="2" s="1"/>
  <c r="D26" i="2"/>
  <c r="G8" i="2"/>
  <c r="G9" i="2" s="1"/>
  <c r="D9" i="2" s="1"/>
  <c r="G28" i="2"/>
  <c r="G29" i="2" s="1"/>
  <c r="D29" i="2" s="1"/>
  <c r="G48" i="2"/>
  <c r="G49" i="2" s="1"/>
  <c r="D49" i="2" s="1"/>
  <c r="G68" i="2"/>
  <c r="G69" i="2" s="1"/>
  <c r="D69" i="2" s="1"/>
  <c r="G12" i="2"/>
  <c r="G13" i="2" s="1"/>
  <c r="D13" i="2" s="1"/>
  <c r="G52" i="2"/>
  <c r="G53" i="2" s="1"/>
  <c r="D53" i="2" s="1"/>
  <c r="G72" i="2"/>
  <c r="G73" i="2" s="1"/>
  <c r="D73" i="2" s="1"/>
  <c r="G14" i="2"/>
  <c r="G15" i="2" s="1"/>
  <c r="D15" i="2" s="1"/>
  <c r="G54" i="2"/>
  <c r="G55" i="2" s="1"/>
  <c r="D55" i="2" s="1"/>
  <c r="D59" i="2"/>
  <c r="G24" i="2"/>
  <c r="G25" i="2" s="1"/>
  <c r="D25" i="2" s="1"/>
  <c r="G44" i="2"/>
  <c r="G45" i="2" s="1"/>
  <c r="D45" i="2" s="1"/>
  <c r="G64" i="2"/>
  <c r="G65" i="2" s="1"/>
  <c r="D65" i="2" s="1"/>
  <c r="D58" i="2"/>
  <c r="G16" i="2"/>
  <c r="G17" i="2" s="1"/>
  <c r="D17" i="2" s="1"/>
  <c r="G36" i="2"/>
  <c r="G37" i="2" s="1"/>
  <c r="D37" i="2" s="1"/>
  <c r="C242" i="1"/>
  <c r="C243" i="1" s="1"/>
  <c r="C244" i="1" s="1"/>
  <c r="C245" i="1" s="1"/>
  <c r="L239" i="1"/>
  <c r="L238" i="1"/>
  <c r="L237" i="1"/>
  <c r="L236" i="1"/>
  <c r="L235" i="1"/>
  <c r="L234" i="1"/>
  <c r="L233" i="1"/>
  <c r="L232" i="1"/>
  <c r="L231" i="1"/>
  <c r="L229" i="1"/>
  <c r="L227" i="1"/>
  <c r="L226" i="1"/>
  <c r="L28" i="1"/>
  <c r="L224" i="1"/>
  <c r="L223" i="1"/>
  <c r="L222" i="1"/>
  <c r="L218" i="1"/>
  <c r="L217" i="1"/>
  <c r="L215" i="1"/>
  <c r="L214" i="1"/>
  <c r="L213" i="1"/>
  <c r="L212" i="1"/>
  <c r="L210" i="1"/>
  <c r="L209" i="1"/>
  <c r="L207" i="1"/>
  <c r="L206" i="1"/>
  <c r="L202" i="1"/>
  <c r="L201" i="1"/>
  <c r="L200" i="1"/>
  <c r="L199" i="1"/>
  <c r="L198" i="1"/>
  <c r="L197" i="1"/>
  <c r="L193" i="1"/>
  <c r="L192" i="1"/>
  <c r="L190" i="1"/>
  <c r="L189" i="1"/>
  <c r="L187" i="1"/>
  <c r="L186" i="1"/>
  <c r="L185" i="1"/>
  <c r="L184" i="1"/>
  <c r="L183" i="1"/>
  <c r="L182" i="1"/>
  <c r="L180" i="1"/>
  <c r="L179" i="1"/>
  <c r="L178" i="1"/>
  <c r="L175" i="1"/>
  <c r="L172" i="1"/>
  <c r="L171" i="1"/>
  <c r="L170" i="1"/>
  <c r="L167" i="1"/>
  <c r="L162" i="1"/>
  <c r="L161" i="1"/>
  <c r="L159" i="1"/>
  <c r="L156" i="1"/>
  <c r="L154" i="1"/>
  <c r="L151" i="1"/>
  <c r="L150" i="1"/>
  <c r="L149" i="1"/>
  <c r="L230" i="1"/>
  <c r="L228" i="1"/>
  <c r="L225" i="1"/>
  <c r="L221" i="1"/>
  <c r="L220" i="1"/>
  <c r="L219" i="1"/>
  <c r="L216" i="1"/>
  <c r="L211" i="1"/>
  <c r="L208" i="1"/>
  <c r="L205" i="1"/>
  <c r="L204" i="1"/>
  <c r="L203" i="1"/>
  <c r="L196" i="1"/>
  <c r="L195" i="1"/>
  <c r="L194" i="1"/>
  <c r="L191" i="1"/>
  <c r="L188" i="1"/>
  <c r="L181" i="1"/>
  <c r="L13" i="1"/>
  <c r="L177" i="1"/>
  <c r="L176" i="1"/>
  <c r="L174" i="1"/>
  <c r="L173" i="1"/>
  <c r="L169" i="1"/>
  <c r="L168" i="1"/>
  <c r="L166" i="1"/>
  <c r="L165" i="1"/>
  <c r="L164" i="1"/>
  <c r="L163" i="1"/>
  <c r="L160" i="1"/>
  <c r="L158" i="1"/>
  <c r="L157" i="1"/>
  <c r="L155" i="1"/>
  <c r="L153" i="1"/>
  <c r="L152" i="1"/>
  <c r="L148" i="1"/>
  <c r="L147" i="1"/>
  <c r="L146" i="1"/>
  <c r="L144" i="1"/>
  <c r="L143" i="1"/>
  <c r="L142" i="1"/>
  <c r="L140" i="1"/>
  <c r="L138" i="1"/>
  <c r="L136" i="1"/>
  <c r="L134" i="1"/>
  <c r="L131" i="1"/>
  <c r="L130" i="1"/>
  <c r="L129" i="1"/>
  <c r="L127" i="1"/>
  <c r="L125" i="1"/>
  <c r="L122" i="1"/>
  <c r="L120" i="1"/>
  <c r="L118" i="1"/>
  <c r="L111" i="1"/>
  <c r="L110" i="1"/>
  <c r="L108" i="1"/>
  <c r="L102" i="1"/>
  <c r="L100" i="1"/>
  <c r="L99" i="1"/>
  <c r="L92" i="1"/>
  <c r="L145" i="1"/>
  <c r="L141" i="1"/>
  <c r="L17" i="1"/>
  <c r="L139" i="1"/>
  <c r="L137" i="1"/>
  <c r="L135" i="1"/>
  <c r="L133" i="1"/>
  <c r="L132" i="1"/>
  <c r="L34" i="1"/>
  <c r="L128" i="1"/>
  <c r="L126" i="1"/>
  <c r="L33" i="1"/>
  <c r="L124" i="1"/>
  <c r="L123" i="1"/>
  <c r="L121" i="1"/>
  <c r="L119" i="1"/>
  <c r="L117" i="1"/>
  <c r="L116" i="1"/>
  <c r="L115" i="1"/>
  <c r="L114" i="1"/>
  <c r="L37" i="1"/>
  <c r="L113" i="1"/>
  <c r="L112" i="1"/>
  <c r="L36" i="1"/>
  <c r="L109" i="1"/>
  <c r="L107" i="1"/>
  <c r="L106" i="1"/>
  <c r="L105" i="1"/>
  <c r="L104" i="1"/>
  <c r="L103" i="1"/>
  <c r="L101" i="1"/>
  <c r="L98" i="1"/>
  <c r="L97" i="1"/>
  <c r="L96" i="1"/>
  <c r="L95" i="1"/>
  <c r="L30" i="1"/>
  <c r="L94" i="1"/>
  <c r="L93" i="1"/>
  <c r="L91" i="1"/>
  <c r="L23" i="1"/>
  <c r="L12" i="1"/>
  <c r="L24" i="1"/>
  <c r="L32" i="1"/>
  <c r="L29" i="1"/>
  <c r="L90" i="1"/>
  <c r="L89" i="1"/>
  <c r="L88" i="1"/>
  <c r="L87" i="1"/>
  <c r="L86" i="1"/>
  <c r="L84" i="1"/>
  <c r="L83" i="1"/>
  <c r="L81" i="1"/>
  <c r="L79" i="1"/>
  <c r="L77" i="1"/>
  <c r="L76" i="1"/>
  <c r="L71" i="1"/>
  <c r="L69" i="1"/>
  <c r="L68" i="1"/>
  <c r="L67" i="1"/>
  <c r="L64" i="1"/>
  <c r="L62" i="1"/>
  <c r="L61" i="1"/>
  <c r="L60" i="1"/>
  <c r="L85" i="1"/>
  <c r="L82" i="1"/>
  <c r="L80" i="1"/>
  <c r="L78" i="1"/>
  <c r="L75" i="1"/>
  <c r="L74" i="1"/>
  <c r="L73" i="1"/>
  <c r="L16" i="1"/>
  <c r="L72" i="1"/>
  <c r="L70" i="1"/>
  <c r="L22" i="1"/>
  <c r="L21" i="1"/>
  <c r="L66" i="1"/>
  <c r="L65" i="1"/>
  <c r="L63" i="1"/>
  <c r="L10" i="1"/>
  <c r="L59" i="1"/>
  <c r="L25" i="1"/>
  <c r="L58" i="1"/>
  <c r="L57" i="1"/>
  <c r="L55" i="1"/>
  <c r="L54" i="1"/>
  <c r="L52" i="1"/>
  <c r="L51" i="1"/>
  <c r="L48" i="1"/>
  <c r="L47" i="1"/>
  <c r="L46" i="1"/>
  <c r="L56" i="1"/>
  <c r="L31" i="1"/>
  <c r="L53" i="1"/>
  <c r="L14" i="1"/>
  <c r="L11" i="1"/>
  <c r="L50" i="1"/>
  <c r="L49" i="1"/>
  <c r="L26" i="1"/>
  <c r="L44" i="1"/>
  <c r="L45" i="1"/>
  <c r="L20" i="1"/>
  <c r="L19" i="1"/>
  <c r="L43" i="1"/>
  <c r="L41" i="1"/>
  <c r="L42" i="1"/>
  <c r="L40" i="1"/>
  <c r="L39" i="1"/>
  <c r="L18" i="1"/>
  <c r="L38" i="1"/>
  <c r="L27" i="1"/>
  <c r="H259" i="1"/>
  <c r="H258" i="1"/>
  <c r="H257" i="1"/>
  <c r="H256" i="1"/>
  <c r="H255" i="1"/>
  <c r="H254" i="1"/>
  <c r="H253" i="1"/>
  <c r="H252" i="1"/>
  <c r="H251" i="1"/>
  <c r="H250" i="1"/>
  <c r="H249" i="1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O122" i="2" s="1"/>
  <c r="I121" i="2"/>
  <c r="O121" i="2" s="1"/>
  <c r="I120" i="2"/>
  <c r="O120" i="2" s="1"/>
  <c r="I119" i="2"/>
  <c r="O119" i="2" s="1"/>
  <c r="I118" i="2"/>
  <c r="O118" i="2" s="1"/>
  <c r="I117" i="2"/>
  <c r="O117" i="2" s="1"/>
  <c r="I116" i="2"/>
  <c r="O116" i="2" s="1"/>
  <c r="I115" i="2"/>
  <c r="O115" i="2" s="1"/>
  <c r="I114" i="2"/>
  <c r="O114" i="2" s="1"/>
  <c r="I113" i="2"/>
  <c r="O113" i="2" s="1"/>
  <c r="I112" i="2"/>
  <c r="O112" i="2" s="1"/>
  <c r="I111" i="2"/>
  <c r="O111" i="2" s="1"/>
  <c r="I110" i="2"/>
  <c r="O110" i="2" s="1"/>
  <c r="I109" i="2"/>
  <c r="O109" i="2" s="1"/>
  <c r="I108" i="2"/>
  <c r="O108" i="2" s="1"/>
  <c r="I107" i="2"/>
  <c r="O107" i="2" s="1"/>
  <c r="I106" i="2"/>
  <c r="O106" i="2" s="1"/>
  <c r="I105" i="2"/>
  <c r="O105" i="2" s="1"/>
  <c r="I104" i="2"/>
  <c r="O104" i="2" s="1"/>
  <c r="I103" i="2"/>
  <c r="O103" i="2" s="1"/>
  <c r="I102" i="2"/>
  <c r="O102" i="2" s="1"/>
  <c r="I101" i="2"/>
  <c r="O101" i="2" s="1"/>
  <c r="I100" i="2"/>
  <c r="O100" i="2" s="1"/>
  <c r="I99" i="2"/>
  <c r="O99" i="2" s="1"/>
  <c r="I98" i="2"/>
  <c r="O98" i="2" s="1"/>
  <c r="I97" i="2"/>
  <c r="O97" i="2" s="1"/>
  <c r="I96" i="2"/>
  <c r="O96" i="2" s="1"/>
  <c r="I95" i="2"/>
  <c r="O95" i="2" s="1"/>
  <c r="I94" i="2"/>
  <c r="O94" i="2" s="1"/>
  <c r="I93" i="2"/>
  <c r="O93" i="2" s="1"/>
  <c r="I92" i="2"/>
  <c r="O92" i="2" s="1"/>
  <c r="I91" i="2"/>
  <c r="O91" i="2" s="1"/>
  <c r="I90" i="2"/>
  <c r="O90" i="2" s="1"/>
  <c r="I89" i="2"/>
  <c r="O89" i="2" s="1"/>
  <c r="I88" i="2"/>
  <c r="O88" i="2" s="1"/>
  <c r="I87" i="2"/>
  <c r="O87" i="2" s="1"/>
  <c r="I86" i="2"/>
  <c r="O86" i="2" s="1"/>
  <c r="I85" i="2"/>
  <c r="O85" i="2" s="1"/>
  <c r="I84" i="2"/>
  <c r="O84" i="2" s="1"/>
  <c r="I83" i="2"/>
  <c r="O83" i="2" s="1"/>
  <c r="I82" i="2"/>
  <c r="O82" i="2" s="1"/>
  <c r="I81" i="2"/>
  <c r="O81" i="2" s="1"/>
  <c r="I80" i="2"/>
  <c r="O80" i="2" s="1"/>
  <c r="I79" i="2"/>
  <c r="O79" i="2" s="1"/>
  <c r="I78" i="2"/>
  <c r="O78" i="2" s="1"/>
  <c r="I77" i="2"/>
  <c r="O77" i="2" s="1"/>
  <c r="I76" i="2"/>
  <c r="O76" i="2" s="1"/>
  <c r="I75" i="2"/>
  <c r="O75" i="2" s="1"/>
  <c r="I74" i="2"/>
  <c r="O74" i="2" s="1"/>
  <c r="I73" i="2"/>
  <c r="O73" i="2" s="1"/>
  <c r="I72" i="2"/>
  <c r="O72" i="2" s="1"/>
  <c r="I71" i="2"/>
  <c r="O71" i="2" s="1"/>
  <c r="I70" i="2"/>
  <c r="O70" i="2" s="1"/>
  <c r="I69" i="2"/>
  <c r="O69" i="2" s="1"/>
  <c r="I68" i="2"/>
  <c r="O68" i="2" s="1"/>
  <c r="I67" i="2"/>
  <c r="O67" i="2" s="1"/>
  <c r="I66" i="2"/>
  <c r="O66" i="2" s="1"/>
  <c r="I65" i="2"/>
  <c r="O65" i="2" s="1"/>
  <c r="I64" i="2"/>
  <c r="O64" i="2" s="1"/>
  <c r="I63" i="2"/>
  <c r="O63" i="2" s="1"/>
  <c r="I62" i="2"/>
  <c r="O62" i="2" s="1"/>
  <c r="I61" i="2"/>
  <c r="O61" i="2" s="1"/>
  <c r="I60" i="2"/>
  <c r="O60" i="2" s="1"/>
  <c r="I59" i="2"/>
  <c r="O59" i="2" s="1"/>
  <c r="I58" i="2"/>
  <c r="O58" i="2" s="1"/>
  <c r="I57" i="2"/>
  <c r="O57" i="2" s="1"/>
  <c r="I56" i="2"/>
  <c r="O56" i="2" s="1"/>
  <c r="I55" i="2"/>
  <c r="O55" i="2" s="1"/>
  <c r="I54" i="2"/>
  <c r="O54" i="2" s="1"/>
  <c r="I53" i="2"/>
  <c r="O53" i="2" s="1"/>
  <c r="I52" i="2"/>
  <c r="O52" i="2" s="1"/>
  <c r="I51" i="2"/>
  <c r="O51" i="2" s="1"/>
  <c r="I50" i="2"/>
  <c r="O50" i="2" s="1"/>
  <c r="I49" i="2"/>
  <c r="O49" i="2" s="1"/>
  <c r="I48" i="2"/>
  <c r="O48" i="2" s="1"/>
  <c r="I47" i="2"/>
  <c r="O47" i="2" s="1"/>
  <c r="I46" i="2"/>
  <c r="O46" i="2" s="1"/>
  <c r="I45" i="2"/>
  <c r="O45" i="2" s="1"/>
  <c r="I44" i="2"/>
  <c r="O44" i="2" s="1"/>
  <c r="I43" i="2"/>
  <c r="O43" i="2" s="1"/>
  <c r="I42" i="2"/>
  <c r="O42" i="2" s="1"/>
  <c r="I41" i="2"/>
  <c r="O41" i="2" s="1"/>
  <c r="I40" i="2"/>
  <c r="O40" i="2" s="1"/>
  <c r="I39" i="2"/>
  <c r="O39" i="2" s="1"/>
  <c r="I38" i="2"/>
  <c r="O38" i="2" s="1"/>
  <c r="I37" i="2"/>
  <c r="O37" i="2" s="1"/>
  <c r="I36" i="2"/>
  <c r="O36" i="2" s="1"/>
  <c r="I35" i="2"/>
  <c r="O35" i="2" s="1"/>
  <c r="I34" i="2"/>
  <c r="O34" i="2" s="1"/>
  <c r="I33" i="2"/>
  <c r="O33" i="2" s="1"/>
  <c r="I32" i="2"/>
  <c r="O32" i="2" s="1"/>
  <c r="I31" i="2"/>
  <c r="O31" i="2" s="1"/>
  <c r="I30" i="2"/>
  <c r="O30" i="2" s="1"/>
  <c r="I29" i="2"/>
  <c r="O29" i="2" s="1"/>
  <c r="I28" i="2"/>
  <c r="O28" i="2" s="1"/>
  <c r="I27" i="2"/>
  <c r="O27" i="2" s="1"/>
  <c r="I26" i="2"/>
  <c r="O26" i="2" s="1"/>
  <c r="I25" i="2"/>
  <c r="O25" i="2" s="1"/>
  <c r="I24" i="2"/>
  <c r="O24" i="2" s="1"/>
  <c r="I23" i="2"/>
  <c r="O23" i="2" s="1"/>
  <c r="I22" i="2"/>
  <c r="O22" i="2" s="1"/>
  <c r="I21" i="2"/>
  <c r="O21" i="2" s="1"/>
  <c r="I20" i="2"/>
  <c r="O20" i="2" s="1"/>
  <c r="I19" i="2"/>
  <c r="O19" i="2" s="1"/>
  <c r="I18" i="2"/>
  <c r="O18" i="2" s="1"/>
  <c r="I17" i="2"/>
  <c r="O17" i="2" s="1"/>
  <c r="I16" i="2"/>
  <c r="O16" i="2" s="1"/>
  <c r="I15" i="2"/>
  <c r="O15" i="2" s="1"/>
  <c r="I14" i="2"/>
  <c r="O14" i="2" s="1"/>
  <c r="I13" i="2"/>
  <c r="O13" i="2" s="1"/>
  <c r="I12" i="2"/>
  <c r="O12" i="2" s="1"/>
  <c r="I11" i="2"/>
  <c r="O11" i="2" s="1"/>
  <c r="I10" i="2"/>
  <c r="O10" i="2" s="1"/>
  <c r="I9" i="2"/>
  <c r="O9" i="2" s="1"/>
  <c r="I8" i="2"/>
  <c r="O8" i="2" s="1"/>
  <c r="I7" i="2"/>
  <c r="O7" i="2" s="1"/>
  <c r="I6" i="2"/>
  <c r="O6" i="2" s="1"/>
  <c r="I5" i="2"/>
  <c r="O5" i="2" s="1"/>
  <c r="I4" i="2"/>
  <c r="O4" i="2" s="1"/>
  <c r="I3" i="2"/>
  <c r="O3" i="2" s="1"/>
  <c r="I2" i="2"/>
  <c r="O2" i="2" s="1"/>
  <c r="P239" i="1"/>
  <c r="Q239" i="1" s="1"/>
  <c r="P238" i="1"/>
  <c r="Q238" i="1" s="1"/>
  <c r="P237" i="1"/>
  <c r="Q237" i="1" s="1"/>
  <c r="P236" i="1"/>
  <c r="Q236" i="1" s="1"/>
  <c r="P235" i="1"/>
  <c r="Q235" i="1" s="1"/>
  <c r="P234" i="1"/>
  <c r="Q234" i="1" s="1"/>
  <c r="P233" i="1"/>
  <c r="Q233" i="1" s="1"/>
  <c r="P232" i="1"/>
  <c r="Q232" i="1" s="1"/>
  <c r="M234" i="1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I117" i="3"/>
  <c r="D117" i="3"/>
  <c r="I116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I101" i="3"/>
  <c r="D101" i="3"/>
  <c r="I100" i="3"/>
  <c r="D100" i="3"/>
  <c r="I99" i="3"/>
  <c r="D99" i="3"/>
  <c r="I98" i="3"/>
  <c r="D98" i="3"/>
  <c r="I97" i="3"/>
  <c r="D97" i="3"/>
  <c r="I96" i="3"/>
  <c r="D96" i="3"/>
  <c r="I95" i="3"/>
  <c r="D95" i="3"/>
  <c r="I94" i="3"/>
  <c r="D94" i="3"/>
  <c r="I93" i="3"/>
  <c r="D93" i="3"/>
  <c r="I92" i="3"/>
  <c r="D92" i="3"/>
  <c r="I91" i="3"/>
  <c r="D91" i="3"/>
  <c r="I90" i="3"/>
  <c r="D90" i="3"/>
  <c r="I89" i="3"/>
  <c r="D89" i="3"/>
  <c r="I88" i="3"/>
  <c r="D88" i="3"/>
  <c r="I87" i="3"/>
  <c r="D87" i="3"/>
  <c r="I86" i="3"/>
  <c r="D86" i="3"/>
  <c r="I85" i="3"/>
  <c r="D85" i="3"/>
  <c r="I84" i="3"/>
  <c r="D84" i="3"/>
  <c r="I83" i="3"/>
  <c r="D83" i="3"/>
  <c r="I82" i="3"/>
  <c r="D82" i="3"/>
  <c r="I81" i="3"/>
  <c r="D81" i="3"/>
  <c r="I80" i="3"/>
  <c r="D80" i="3"/>
  <c r="I79" i="3"/>
  <c r="D79" i="3"/>
  <c r="I78" i="3"/>
  <c r="D78" i="3"/>
  <c r="I77" i="3"/>
  <c r="D77" i="3"/>
  <c r="I76" i="3"/>
  <c r="D76" i="3"/>
  <c r="I75" i="3"/>
  <c r="D75" i="3"/>
  <c r="I74" i="3"/>
  <c r="D74" i="3"/>
  <c r="I73" i="3"/>
  <c r="D73" i="3"/>
  <c r="I72" i="3"/>
  <c r="D72" i="3"/>
  <c r="I71" i="3"/>
  <c r="D71" i="3"/>
  <c r="I70" i="3"/>
  <c r="D70" i="3"/>
  <c r="AH69" i="3"/>
  <c r="AC69" i="3"/>
  <c r="X69" i="3"/>
  <c r="S69" i="3"/>
  <c r="N69" i="3"/>
  <c r="I69" i="3"/>
  <c r="D69" i="3"/>
  <c r="AH68" i="3"/>
  <c r="AC68" i="3"/>
  <c r="X68" i="3"/>
  <c r="S68" i="3"/>
  <c r="N68" i="3"/>
  <c r="I68" i="3"/>
  <c r="D68" i="3"/>
  <c r="AH67" i="3"/>
  <c r="AC67" i="3"/>
  <c r="X67" i="3"/>
  <c r="S67" i="3"/>
  <c r="N67" i="3"/>
  <c r="I67" i="3"/>
  <c r="D67" i="3"/>
  <c r="AH66" i="3"/>
  <c r="AC66" i="3"/>
  <c r="X66" i="3"/>
  <c r="S66" i="3"/>
  <c r="N66" i="3"/>
  <c r="I66" i="3"/>
  <c r="D66" i="3"/>
  <c r="AH65" i="3"/>
  <c r="AC65" i="3"/>
  <c r="X65" i="3"/>
  <c r="S65" i="3"/>
  <c r="N65" i="3"/>
  <c r="I65" i="3"/>
  <c r="D65" i="3"/>
  <c r="AH64" i="3"/>
  <c r="AC64" i="3"/>
  <c r="X64" i="3"/>
  <c r="S64" i="3"/>
  <c r="N64" i="3"/>
  <c r="I64" i="3"/>
  <c r="D64" i="3"/>
  <c r="AH63" i="3"/>
  <c r="AC63" i="3"/>
  <c r="X63" i="3"/>
  <c r="S63" i="3"/>
  <c r="N63" i="3"/>
  <c r="I63" i="3"/>
  <c r="D63" i="3"/>
  <c r="AH62" i="3"/>
  <c r="AC62" i="3"/>
  <c r="X62" i="3"/>
  <c r="S62" i="3"/>
  <c r="N62" i="3"/>
  <c r="I62" i="3"/>
  <c r="D62" i="3"/>
  <c r="AH61" i="3"/>
  <c r="AC61" i="3"/>
  <c r="X61" i="3"/>
  <c r="S61" i="3"/>
  <c r="N61" i="3"/>
  <c r="I61" i="3"/>
  <c r="D61" i="3"/>
  <c r="AH60" i="3"/>
  <c r="AC60" i="3"/>
  <c r="X60" i="3"/>
  <c r="S60" i="3"/>
  <c r="N60" i="3"/>
  <c r="I60" i="3"/>
  <c r="D60" i="3"/>
  <c r="AH59" i="3"/>
  <c r="AC59" i="3"/>
  <c r="X59" i="3"/>
  <c r="S59" i="3"/>
  <c r="N59" i="3"/>
  <c r="I59" i="3"/>
  <c r="D59" i="3"/>
  <c r="AH58" i="3"/>
  <c r="AC58" i="3"/>
  <c r="X58" i="3"/>
  <c r="S58" i="3"/>
  <c r="N58" i="3"/>
  <c r="I58" i="3"/>
  <c r="D58" i="3"/>
  <c r="AH57" i="3"/>
  <c r="AC57" i="3"/>
  <c r="X57" i="3"/>
  <c r="S57" i="3"/>
  <c r="N57" i="3"/>
  <c r="I57" i="3"/>
  <c r="D57" i="3"/>
  <c r="AH56" i="3"/>
  <c r="AC56" i="3"/>
  <c r="X56" i="3"/>
  <c r="S56" i="3"/>
  <c r="N56" i="3"/>
  <c r="I56" i="3"/>
  <c r="D56" i="3"/>
  <c r="AH55" i="3"/>
  <c r="AC55" i="3"/>
  <c r="X55" i="3"/>
  <c r="S55" i="3"/>
  <c r="N55" i="3"/>
  <c r="I55" i="3"/>
  <c r="D55" i="3"/>
  <c r="AH54" i="3"/>
  <c r="AC54" i="3"/>
  <c r="X54" i="3"/>
  <c r="S54" i="3"/>
  <c r="N54" i="3"/>
  <c r="I54" i="3"/>
  <c r="D54" i="3"/>
  <c r="AH53" i="3"/>
  <c r="AC53" i="3"/>
  <c r="X53" i="3"/>
  <c r="S53" i="3"/>
  <c r="N53" i="3"/>
  <c r="I53" i="3"/>
  <c r="D53" i="3"/>
  <c r="AH52" i="3"/>
  <c r="AC52" i="3"/>
  <c r="X52" i="3"/>
  <c r="S52" i="3"/>
  <c r="N52" i="3"/>
  <c r="I52" i="3"/>
  <c r="D52" i="3"/>
  <c r="AH51" i="3"/>
  <c r="AC51" i="3"/>
  <c r="X51" i="3"/>
  <c r="S51" i="3"/>
  <c r="N51" i="3"/>
  <c r="I51" i="3"/>
  <c r="D51" i="3"/>
  <c r="AH50" i="3"/>
  <c r="AC50" i="3"/>
  <c r="X50" i="3"/>
  <c r="S50" i="3"/>
  <c r="N50" i="3"/>
  <c r="I50" i="3"/>
  <c r="D50" i="3"/>
  <c r="AH49" i="3"/>
  <c r="AC49" i="3"/>
  <c r="X49" i="3"/>
  <c r="S49" i="3"/>
  <c r="N49" i="3"/>
  <c r="I49" i="3"/>
  <c r="D49" i="3"/>
  <c r="AH48" i="3"/>
  <c r="AC48" i="3"/>
  <c r="X48" i="3"/>
  <c r="S48" i="3"/>
  <c r="N48" i="3"/>
  <c r="I48" i="3"/>
  <c r="D48" i="3"/>
  <c r="AH47" i="3"/>
  <c r="AC47" i="3"/>
  <c r="X47" i="3"/>
  <c r="S47" i="3"/>
  <c r="N47" i="3"/>
  <c r="I47" i="3"/>
  <c r="D47" i="3"/>
  <c r="AH46" i="3"/>
  <c r="AC46" i="3"/>
  <c r="X46" i="3"/>
  <c r="S46" i="3"/>
  <c r="N46" i="3"/>
  <c r="I46" i="3"/>
  <c r="D46" i="3"/>
  <c r="AH45" i="3"/>
  <c r="AC45" i="3"/>
  <c r="X45" i="3"/>
  <c r="S45" i="3"/>
  <c r="N45" i="3"/>
  <c r="I45" i="3"/>
  <c r="D45" i="3"/>
  <c r="AH44" i="3"/>
  <c r="AC44" i="3"/>
  <c r="X44" i="3"/>
  <c r="S44" i="3"/>
  <c r="N44" i="3"/>
  <c r="I44" i="3"/>
  <c r="D44" i="3"/>
  <c r="AH43" i="3"/>
  <c r="AC43" i="3"/>
  <c r="X43" i="3"/>
  <c r="S43" i="3"/>
  <c r="N43" i="3"/>
  <c r="I43" i="3"/>
  <c r="D43" i="3"/>
  <c r="AH42" i="3"/>
  <c r="AC42" i="3"/>
  <c r="X42" i="3"/>
  <c r="S42" i="3"/>
  <c r="N42" i="3"/>
  <c r="I42" i="3"/>
  <c r="D42" i="3"/>
  <c r="AH41" i="3"/>
  <c r="AC41" i="3"/>
  <c r="X41" i="3"/>
  <c r="S41" i="3"/>
  <c r="N41" i="3"/>
  <c r="I41" i="3"/>
  <c r="D41" i="3"/>
  <c r="AH40" i="3"/>
  <c r="AC40" i="3"/>
  <c r="X40" i="3"/>
  <c r="S40" i="3"/>
  <c r="N40" i="3"/>
  <c r="I40" i="3"/>
  <c r="D40" i="3"/>
  <c r="AH39" i="3"/>
  <c r="AC39" i="3"/>
  <c r="X39" i="3"/>
  <c r="S39" i="3"/>
  <c r="N39" i="3"/>
  <c r="I39" i="3"/>
  <c r="D39" i="3"/>
  <c r="AH38" i="3"/>
  <c r="AD38" i="3"/>
  <c r="AC38" i="3"/>
  <c r="X38" i="3"/>
  <c r="S38" i="3"/>
  <c r="N38" i="3"/>
  <c r="I38" i="3"/>
  <c r="E38" i="3"/>
  <c r="D38" i="3"/>
  <c r="AH37" i="3"/>
  <c r="AD37" i="3"/>
  <c r="AC37" i="3"/>
  <c r="X37" i="3"/>
  <c r="E37" i="3"/>
  <c r="D37" i="3"/>
  <c r="AH36" i="3"/>
  <c r="AC36" i="3"/>
  <c r="D36" i="3"/>
  <c r="AH35" i="3"/>
  <c r="AD35" i="3"/>
  <c r="AC35" i="3"/>
  <c r="E35" i="3"/>
  <c r="D35" i="3"/>
  <c r="AH34" i="3"/>
  <c r="AC34" i="3"/>
  <c r="D34" i="3"/>
  <c r="AH33" i="3"/>
  <c r="AC33" i="3"/>
  <c r="D33" i="3"/>
  <c r="AH32" i="3"/>
  <c r="AC32" i="3"/>
  <c r="D32" i="3"/>
  <c r="AH31" i="3"/>
  <c r="AC31" i="3"/>
  <c r="D31" i="3"/>
  <c r="AH30" i="3"/>
  <c r="AC30" i="3"/>
  <c r="W30" i="3"/>
  <c r="W31" i="3" s="1"/>
  <c r="R30" i="3"/>
  <c r="S30" i="3" s="1"/>
  <c r="M30" i="3"/>
  <c r="N30" i="3" s="1"/>
  <c r="D30" i="3"/>
  <c r="AH29" i="3"/>
  <c r="AC29" i="3"/>
  <c r="X29" i="3"/>
  <c r="S29" i="3"/>
  <c r="N29" i="3"/>
  <c r="M29" i="3"/>
  <c r="H29" i="3"/>
  <c r="H30" i="3" s="1"/>
  <c r="D29" i="3"/>
  <c r="AH28" i="3"/>
  <c r="AC28" i="3"/>
  <c r="X28" i="3"/>
  <c r="S28" i="3"/>
  <c r="D28" i="3"/>
  <c r="AH27" i="3"/>
  <c r="AD27" i="3"/>
  <c r="AC27" i="3"/>
  <c r="Y27" i="3"/>
  <c r="X27" i="3"/>
  <c r="R27" i="3"/>
  <c r="T27" i="3" s="1"/>
  <c r="E27" i="3"/>
  <c r="D27" i="3"/>
  <c r="AH26" i="3"/>
  <c r="AC26" i="3"/>
  <c r="X26" i="3"/>
  <c r="S26" i="3"/>
  <c r="D26" i="3"/>
  <c r="AH25" i="3"/>
  <c r="AC25" i="3"/>
  <c r="W25" i="3"/>
  <c r="X25" i="3" s="1"/>
  <c r="R25" i="3"/>
  <c r="S25" i="3" s="1"/>
  <c r="M25" i="3"/>
  <c r="M26" i="3" s="1"/>
  <c r="H25" i="3"/>
  <c r="H26" i="3" s="1"/>
  <c r="D25" i="3"/>
  <c r="AH24" i="3"/>
  <c r="AC24" i="3"/>
  <c r="X24" i="3"/>
  <c r="S24" i="3"/>
  <c r="E24" i="3"/>
  <c r="D24" i="3"/>
  <c r="AH23" i="3"/>
  <c r="AD23" i="3"/>
  <c r="AC23" i="3"/>
  <c r="Y23" i="3"/>
  <c r="X23" i="3"/>
  <c r="T23" i="3"/>
  <c r="S23" i="3"/>
  <c r="H23" i="3"/>
  <c r="I24" i="3" s="1"/>
  <c r="E23" i="3"/>
  <c r="D23" i="3"/>
  <c r="AH22" i="3"/>
  <c r="AC22" i="3"/>
  <c r="X22" i="3"/>
  <c r="S22" i="3"/>
  <c r="I22" i="3"/>
  <c r="D22" i="3"/>
  <c r="AH21" i="3"/>
  <c r="AD21" i="3"/>
  <c r="AC21" i="3"/>
  <c r="Y21" i="3"/>
  <c r="X21" i="3"/>
  <c r="T21" i="3"/>
  <c r="S21" i="3"/>
  <c r="N21" i="3"/>
  <c r="I21" i="3"/>
  <c r="E21" i="3"/>
  <c r="D21" i="3"/>
  <c r="AH20" i="3"/>
  <c r="AC20" i="3"/>
  <c r="X20" i="3"/>
  <c r="S20" i="3"/>
  <c r="D20" i="3"/>
  <c r="AH19" i="3"/>
  <c r="AD19" i="3"/>
  <c r="AC19" i="3"/>
  <c r="Y19" i="3"/>
  <c r="X19" i="3"/>
  <c r="T19" i="3"/>
  <c r="S19" i="3"/>
  <c r="E19" i="3"/>
  <c r="D19" i="3"/>
  <c r="AH18" i="3"/>
  <c r="AC18" i="3"/>
  <c r="X18" i="3"/>
  <c r="S18" i="3"/>
  <c r="D18" i="3"/>
  <c r="AH17" i="3"/>
  <c r="AC17" i="3"/>
  <c r="X17" i="3"/>
  <c r="S17" i="3"/>
  <c r="M17" i="3"/>
  <c r="N17" i="3" s="1"/>
  <c r="H17" i="3"/>
  <c r="I17" i="3" s="1"/>
  <c r="D17" i="3"/>
  <c r="AH16" i="3"/>
  <c r="AC16" i="3"/>
  <c r="X16" i="3"/>
  <c r="S16" i="3"/>
  <c r="H16" i="3"/>
  <c r="I16" i="3" s="1"/>
  <c r="D16" i="3"/>
  <c r="AH15" i="3"/>
  <c r="AD15" i="3"/>
  <c r="AC15" i="3"/>
  <c r="Y15" i="3"/>
  <c r="X15" i="3"/>
  <c r="T15" i="3"/>
  <c r="S15" i="3"/>
  <c r="M15" i="3"/>
  <c r="N15" i="3" s="1"/>
  <c r="H15" i="3"/>
  <c r="J15" i="3" s="1"/>
  <c r="E15" i="3"/>
  <c r="D15" i="3"/>
  <c r="AH14" i="3"/>
  <c r="AC14" i="3"/>
  <c r="X14" i="3"/>
  <c r="S14" i="3"/>
  <c r="N14" i="3"/>
  <c r="I14" i="3"/>
  <c r="D14" i="3"/>
  <c r="AH13" i="3"/>
  <c r="AD13" i="3"/>
  <c r="AC13" i="3"/>
  <c r="Y13" i="3"/>
  <c r="X13" i="3"/>
  <c r="T13" i="3"/>
  <c r="S13" i="3"/>
  <c r="N13" i="3"/>
  <c r="J13" i="3"/>
  <c r="I13" i="3"/>
  <c r="E13" i="3"/>
  <c r="D13" i="3"/>
  <c r="AH12" i="3"/>
  <c r="AC12" i="3"/>
  <c r="X12" i="3"/>
  <c r="S12" i="3"/>
  <c r="I12" i="3"/>
  <c r="D12" i="3"/>
  <c r="AH11" i="3"/>
  <c r="AD11" i="3"/>
  <c r="AC11" i="3"/>
  <c r="Y11" i="3"/>
  <c r="X11" i="3"/>
  <c r="T11" i="3"/>
  <c r="S11" i="3"/>
  <c r="M11" i="3"/>
  <c r="J11" i="3"/>
  <c r="H11" i="3"/>
  <c r="I11" i="3" s="1"/>
  <c r="E11" i="3"/>
  <c r="D11" i="3"/>
  <c r="AH10" i="3"/>
  <c r="AC10" i="3"/>
  <c r="X10" i="3"/>
  <c r="S10" i="3"/>
  <c r="M10" i="3"/>
  <c r="N10" i="3" s="1"/>
  <c r="I10" i="3"/>
  <c r="D10" i="3"/>
  <c r="AH9" i="3"/>
  <c r="AD9" i="3"/>
  <c r="AC9" i="3"/>
  <c r="Y9" i="3"/>
  <c r="X9" i="3"/>
  <c r="T9" i="3"/>
  <c r="S9" i="3"/>
  <c r="O9" i="3"/>
  <c r="M9" i="3"/>
  <c r="N9" i="3" s="1"/>
  <c r="J9" i="3"/>
  <c r="I9" i="3"/>
  <c r="E9" i="3"/>
  <c r="D9" i="3"/>
  <c r="AH8" i="3"/>
  <c r="AC8" i="3"/>
  <c r="X8" i="3"/>
  <c r="S8" i="3"/>
  <c r="N8" i="3"/>
  <c r="I8" i="3"/>
  <c r="D8" i="3"/>
  <c r="AH7" i="3"/>
  <c r="AD7" i="3"/>
  <c r="AC7" i="3"/>
  <c r="Y7" i="3"/>
  <c r="X7" i="3"/>
  <c r="T7" i="3"/>
  <c r="S7" i="3"/>
  <c r="O7" i="3"/>
  <c r="N7" i="3"/>
  <c r="J7" i="3"/>
  <c r="I7" i="3"/>
  <c r="E7" i="3"/>
  <c r="D7" i="3"/>
  <c r="AC6" i="3"/>
  <c r="X6" i="3"/>
  <c r="S6" i="3"/>
  <c r="N6" i="3"/>
  <c r="I6" i="3"/>
  <c r="E6" i="3"/>
  <c r="D6" i="3"/>
  <c r="AG5" i="3"/>
  <c r="AH5" i="3" s="1"/>
  <c r="AC5" i="3"/>
  <c r="X5" i="3"/>
  <c r="S5" i="3"/>
  <c r="N5" i="3"/>
  <c r="H5" i="3"/>
  <c r="I5" i="3" s="1"/>
  <c r="D5" i="3"/>
  <c r="L143" i="2"/>
  <c r="L142" i="2"/>
  <c r="L141" i="2"/>
  <c r="L140" i="2"/>
  <c r="L139" i="2"/>
  <c r="L138" i="2"/>
  <c r="L137" i="2"/>
  <c r="L136" i="2"/>
  <c r="L135" i="2"/>
  <c r="L134" i="2"/>
  <c r="L133" i="2"/>
  <c r="L132" i="2"/>
  <c r="L131" i="2"/>
  <c r="L130" i="2"/>
  <c r="L129" i="2"/>
  <c r="K129" i="2"/>
  <c r="L128" i="2"/>
  <c r="K128" i="2"/>
  <c r="L127" i="2"/>
  <c r="K127" i="2"/>
  <c r="L126" i="2"/>
  <c r="K126" i="2"/>
  <c r="L125" i="2"/>
  <c r="K125" i="2"/>
  <c r="L124" i="2"/>
  <c r="K124" i="2"/>
  <c r="L123" i="2"/>
  <c r="K123" i="2"/>
  <c r="L122" i="2"/>
  <c r="K122" i="2"/>
  <c r="L121" i="2"/>
  <c r="K121" i="2"/>
  <c r="L120" i="2"/>
  <c r="K120" i="2"/>
  <c r="L119" i="2"/>
  <c r="K119" i="2"/>
  <c r="L118" i="2"/>
  <c r="K118" i="2"/>
  <c r="L117" i="2"/>
  <c r="K117" i="2"/>
  <c r="L116" i="2"/>
  <c r="K116" i="2"/>
  <c r="L115" i="2"/>
  <c r="K115" i="2"/>
  <c r="U114" i="2"/>
  <c r="U115" i="2" s="1"/>
  <c r="U116" i="2" s="1"/>
  <c r="U117" i="2" s="1"/>
  <c r="U118" i="2" s="1"/>
  <c r="U119" i="2" s="1"/>
  <c r="U120" i="2" s="1"/>
  <c r="U121" i="2" s="1"/>
  <c r="U122" i="2" s="1"/>
  <c r="U123" i="2" s="1"/>
  <c r="U124" i="2" s="1"/>
  <c r="U125" i="2" s="1"/>
  <c r="U126" i="2" s="1"/>
  <c r="U127" i="2" s="1"/>
  <c r="U128" i="2" s="1"/>
  <c r="U129" i="2" s="1"/>
  <c r="T114" i="2"/>
  <c r="T115" i="2" s="1"/>
  <c r="T116" i="2" s="1"/>
  <c r="T117" i="2" s="1"/>
  <c r="T118" i="2" s="1"/>
  <c r="T119" i="2" s="1"/>
  <c r="T120" i="2" s="1"/>
  <c r="T121" i="2" s="1"/>
  <c r="T122" i="2" s="1"/>
  <c r="T123" i="2" s="1"/>
  <c r="T124" i="2" s="1"/>
  <c r="T125" i="2" s="1"/>
  <c r="T126" i="2" s="1"/>
  <c r="T127" i="2" s="1"/>
  <c r="T128" i="2" s="1"/>
  <c r="T129" i="2" s="1"/>
  <c r="S114" i="2"/>
  <c r="S115" i="2" s="1"/>
  <c r="S116" i="2" s="1"/>
  <c r="S117" i="2" s="1"/>
  <c r="S118" i="2" s="1"/>
  <c r="S119" i="2" s="1"/>
  <c r="S120" i="2" s="1"/>
  <c r="S121" i="2" s="1"/>
  <c r="S122" i="2" s="1"/>
  <c r="S123" i="2" s="1"/>
  <c r="S124" i="2" s="1"/>
  <c r="S125" i="2" s="1"/>
  <c r="S126" i="2" s="1"/>
  <c r="S127" i="2" s="1"/>
  <c r="S128" i="2" s="1"/>
  <c r="S129" i="2" s="1"/>
  <c r="R114" i="2"/>
  <c r="R115" i="2" s="1"/>
  <c r="R116" i="2" s="1"/>
  <c r="R117" i="2" s="1"/>
  <c r="R118" i="2" s="1"/>
  <c r="R119" i="2" s="1"/>
  <c r="R120" i="2" s="1"/>
  <c r="R121" i="2" s="1"/>
  <c r="R122" i="2" s="1"/>
  <c r="R123" i="2" s="1"/>
  <c r="R124" i="2" s="1"/>
  <c r="R125" i="2" s="1"/>
  <c r="R126" i="2" s="1"/>
  <c r="R127" i="2" s="1"/>
  <c r="R128" i="2" s="1"/>
  <c r="R129" i="2" s="1"/>
  <c r="Q114" i="2"/>
  <c r="Q115" i="2" s="1"/>
  <c r="Q116" i="2" s="1"/>
  <c r="Q117" i="2" s="1"/>
  <c r="Q118" i="2" s="1"/>
  <c r="Q119" i="2" s="1"/>
  <c r="Q120" i="2" s="1"/>
  <c r="Q121" i="2" s="1"/>
  <c r="Q122" i="2" s="1"/>
  <c r="Q123" i="2" s="1"/>
  <c r="Q124" i="2" s="1"/>
  <c r="Q125" i="2" s="1"/>
  <c r="Q126" i="2" s="1"/>
  <c r="Q127" i="2" s="1"/>
  <c r="Q128" i="2" s="1"/>
  <c r="Q129" i="2" s="1"/>
  <c r="L114" i="2"/>
  <c r="K114" i="2"/>
  <c r="L113" i="2"/>
  <c r="K113" i="2"/>
  <c r="L112" i="2"/>
  <c r="K112" i="2"/>
  <c r="L111" i="2"/>
  <c r="K111" i="2"/>
  <c r="L110" i="2"/>
  <c r="K110" i="2"/>
  <c r="L109" i="2"/>
  <c r="K109" i="2"/>
  <c r="L108" i="2"/>
  <c r="K108" i="2"/>
  <c r="L107" i="2"/>
  <c r="K107" i="2"/>
  <c r="L106" i="2"/>
  <c r="K106" i="2"/>
  <c r="L105" i="2"/>
  <c r="K105" i="2"/>
  <c r="L104" i="2"/>
  <c r="K104" i="2"/>
  <c r="L103" i="2"/>
  <c r="K103" i="2"/>
  <c r="L102" i="2"/>
  <c r="K102" i="2"/>
  <c r="L101" i="2"/>
  <c r="K101" i="2"/>
  <c r="L100" i="2"/>
  <c r="K100" i="2"/>
  <c r="L99" i="2"/>
  <c r="K99" i="2"/>
  <c r="L98" i="2"/>
  <c r="K98" i="2"/>
  <c r="L97" i="2"/>
  <c r="K97" i="2"/>
  <c r="L96" i="2"/>
  <c r="K96" i="2"/>
  <c r="L95" i="2"/>
  <c r="K95" i="2"/>
  <c r="L94" i="2"/>
  <c r="K94" i="2"/>
  <c r="L93" i="2"/>
  <c r="K93" i="2"/>
  <c r="L92" i="2"/>
  <c r="K92" i="2"/>
  <c r="L91" i="2"/>
  <c r="K91" i="2"/>
  <c r="L90" i="2"/>
  <c r="K90" i="2"/>
  <c r="L89" i="2"/>
  <c r="K89" i="2"/>
  <c r="L88" i="2"/>
  <c r="K88" i="2"/>
  <c r="L87" i="2"/>
  <c r="K87" i="2"/>
  <c r="L86" i="2"/>
  <c r="K86" i="2"/>
  <c r="L85" i="2"/>
  <c r="K85" i="2"/>
  <c r="L84" i="2"/>
  <c r="K84" i="2"/>
  <c r="L83" i="2"/>
  <c r="K83" i="2"/>
  <c r="L82" i="2"/>
  <c r="K82" i="2"/>
  <c r="L81" i="2"/>
  <c r="K81" i="2"/>
  <c r="L80" i="2"/>
  <c r="K80" i="2"/>
  <c r="L79" i="2"/>
  <c r="K79" i="2"/>
  <c r="L78" i="2"/>
  <c r="K78" i="2"/>
  <c r="L77" i="2"/>
  <c r="K77" i="2"/>
  <c r="L76" i="2"/>
  <c r="K76" i="2"/>
  <c r="L75" i="2"/>
  <c r="K75" i="2"/>
  <c r="L74" i="2"/>
  <c r="K74" i="2"/>
  <c r="L73" i="2"/>
  <c r="K73" i="2"/>
  <c r="L72" i="2"/>
  <c r="K72" i="2"/>
  <c r="L71" i="2"/>
  <c r="K71" i="2"/>
  <c r="L70" i="2"/>
  <c r="K70" i="2"/>
  <c r="L69" i="2"/>
  <c r="K69" i="2"/>
  <c r="L68" i="2"/>
  <c r="K68" i="2"/>
  <c r="L67" i="2"/>
  <c r="K67" i="2"/>
  <c r="L66" i="2"/>
  <c r="K66" i="2"/>
  <c r="L65" i="2"/>
  <c r="K65" i="2"/>
  <c r="L64" i="2"/>
  <c r="K64" i="2"/>
  <c r="L63" i="2"/>
  <c r="K63" i="2"/>
  <c r="L62" i="2"/>
  <c r="K62" i="2"/>
  <c r="L61" i="2"/>
  <c r="K61" i="2"/>
  <c r="L60" i="2"/>
  <c r="K60" i="2"/>
  <c r="L59" i="2"/>
  <c r="K59" i="2"/>
  <c r="L58" i="2"/>
  <c r="K58" i="2"/>
  <c r="L57" i="2"/>
  <c r="K57" i="2"/>
  <c r="L56" i="2"/>
  <c r="K56" i="2"/>
  <c r="L55" i="2"/>
  <c r="K55" i="2"/>
  <c r="L54" i="2"/>
  <c r="K54" i="2"/>
  <c r="L53" i="2"/>
  <c r="K53" i="2"/>
  <c r="L52" i="2"/>
  <c r="K52" i="2"/>
  <c r="L51" i="2"/>
  <c r="K51" i="2"/>
  <c r="L50" i="2"/>
  <c r="K50" i="2"/>
  <c r="L49" i="2"/>
  <c r="K49" i="2"/>
  <c r="L48" i="2"/>
  <c r="K48" i="2"/>
  <c r="L47" i="2"/>
  <c r="K47" i="2"/>
  <c r="L46" i="2"/>
  <c r="K46" i="2"/>
  <c r="L45" i="2"/>
  <c r="K45" i="2"/>
  <c r="L44" i="2"/>
  <c r="K44" i="2"/>
  <c r="L43" i="2"/>
  <c r="K43" i="2"/>
  <c r="L42" i="2"/>
  <c r="K42" i="2"/>
  <c r="L41" i="2"/>
  <c r="K41" i="2"/>
  <c r="L40" i="2"/>
  <c r="K40" i="2"/>
  <c r="L39" i="2"/>
  <c r="K39" i="2"/>
  <c r="L38" i="2"/>
  <c r="K38" i="2"/>
  <c r="L37" i="2"/>
  <c r="K37" i="2"/>
  <c r="L36" i="2"/>
  <c r="K36" i="2"/>
  <c r="L35" i="2"/>
  <c r="K35" i="2"/>
  <c r="L34" i="2"/>
  <c r="K34" i="2"/>
  <c r="J34" i="2"/>
  <c r="J35" i="2" s="1"/>
  <c r="J36" i="2" s="1"/>
  <c r="J37" i="2" s="1"/>
  <c r="J38" i="2" s="1"/>
  <c r="J39" i="2" s="1"/>
  <c r="J40" i="2" s="1"/>
  <c r="J41" i="2" s="1"/>
  <c r="J42" i="2" s="1"/>
  <c r="J43" i="2" s="1"/>
  <c r="J44" i="2" s="1"/>
  <c r="J45" i="2" s="1"/>
  <c r="J46" i="2" s="1"/>
  <c r="J47" i="2" s="1"/>
  <c r="J48" i="2" s="1"/>
  <c r="J49" i="2" s="1"/>
  <c r="J50" i="2" s="1"/>
  <c r="J51" i="2" s="1"/>
  <c r="J52" i="2" s="1"/>
  <c r="J53" i="2" s="1"/>
  <c r="J54" i="2" s="1"/>
  <c r="J55" i="2" s="1"/>
  <c r="J56" i="2" s="1"/>
  <c r="J57" i="2" s="1"/>
  <c r="J58" i="2" s="1"/>
  <c r="J59" i="2" s="1"/>
  <c r="J60" i="2" s="1"/>
  <c r="J61" i="2" s="1"/>
  <c r="J62" i="2" s="1"/>
  <c r="J63" i="2" s="1"/>
  <c r="J64" i="2" s="1"/>
  <c r="J65" i="2" s="1"/>
  <c r="J66" i="2" s="1"/>
  <c r="J67" i="2" s="1"/>
  <c r="J68" i="2" s="1"/>
  <c r="J69" i="2" s="1"/>
  <c r="J70" i="2" s="1"/>
  <c r="J71" i="2" s="1"/>
  <c r="J72" i="2" s="1"/>
  <c r="J73" i="2" s="1"/>
  <c r="J74" i="2" s="1"/>
  <c r="J75" i="2" s="1"/>
  <c r="J76" i="2" s="1"/>
  <c r="J77" i="2" s="1"/>
  <c r="J78" i="2" s="1"/>
  <c r="J79" i="2" s="1"/>
  <c r="J80" i="2" s="1"/>
  <c r="J81" i="2" s="1"/>
  <c r="J82" i="2" s="1"/>
  <c r="J83" i="2" s="1"/>
  <c r="J84" i="2" s="1"/>
  <c r="J85" i="2" s="1"/>
  <c r="J86" i="2" s="1"/>
  <c r="J87" i="2" s="1"/>
  <c r="J88" i="2" s="1"/>
  <c r="J89" i="2" s="1"/>
  <c r="J90" i="2" s="1"/>
  <c r="J91" i="2" s="1"/>
  <c r="J92" i="2" s="1"/>
  <c r="J93" i="2" s="1"/>
  <c r="J94" i="2" s="1"/>
  <c r="J95" i="2" s="1"/>
  <c r="J96" i="2" s="1"/>
  <c r="J97" i="2" s="1"/>
  <c r="J98" i="2" s="1"/>
  <c r="J99" i="2" s="1"/>
  <c r="J100" i="2" s="1"/>
  <c r="J101" i="2" s="1"/>
  <c r="J102" i="2" s="1"/>
  <c r="J103" i="2" s="1"/>
  <c r="J104" i="2" s="1"/>
  <c r="J105" i="2" s="1"/>
  <c r="J106" i="2" s="1"/>
  <c r="J107" i="2" s="1"/>
  <c r="J108" i="2" s="1"/>
  <c r="J109" i="2" s="1"/>
  <c r="J110" i="2" s="1"/>
  <c r="J111" i="2" s="1"/>
  <c r="J112" i="2" s="1"/>
  <c r="J113" i="2" s="1"/>
  <c r="J114" i="2" s="1"/>
  <c r="J115" i="2" s="1"/>
  <c r="J116" i="2" s="1"/>
  <c r="J117" i="2" s="1"/>
  <c r="J118" i="2" s="1"/>
  <c r="J119" i="2" s="1"/>
  <c r="J120" i="2" s="1"/>
  <c r="J121" i="2" s="1"/>
  <c r="J122" i="2" s="1"/>
  <c r="J123" i="2" s="1"/>
  <c r="J124" i="2" s="1"/>
  <c r="J125" i="2" s="1"/>
  <c r="J126" i="2" s="1"/>
  <c r="J127" i="2" s="1"/>
  <c r="J128" i="2" s="1"/>
  <c r="J129" i="2" s="1"/>
  <c r="L33" i="2"/>
  <c r="K33" i="2"/>
  <c r="L32" i="2"/>
  <c r="K32" i="2"/>
  <c r="L31" i="2"/>
  <c r="K31" i="2"/>
  <c r="L30" i="2"/>
  <c r="K30" i="2"/>
  <c r="L29" i="2"/>
  <c r="K29" i="2"/>
  <c r="L28" i="2"/>
  <c r="K28" i="2"/>
  <c r="L27" i="2"/>
  <c r="K27" i="2"/>
  <c r="L26" i="2"/>
  <c r="K26" i="2"/>
  <c r="L25" i="2"/>
  <c r="K25" i="2"/>
  <c r="L24" i="2"/>
  <c r="K24" i="2"/>
  <c r="L23" i="2"/>
  <c r="K23" i="2"/>
  <c r="L22" i="2"/>
  <c r="K22" i="2"/>
  <c r="L21" i="2"/>
  <c r="K21" i="2"/>
  <c r="L20" i="2"/>
  <c r="K20" i="2"/>
  <c r="L19" i="2"/>
  <c r="K19" i="2"/>
  <c r="L18" i="2"/>
  <c r="K18" i="2"/>
  <c r="J18" i="2"/>
  <c r="J19" i="2" s="1"/>
  <c r="L17" i="2"/>
  <c r="K17" i="2"/>
  <c r="L16" i="2"/>
  <c r="K16" i="2"/>
  <c r="L15" i="2"/>
  <c r="K15" i="2"/>
  <c r="L14" i="2"/>
  <c r="K14" i="2"/>
  <c r="L13" i="2"/>
  <c r="K13" i="2"/>
  <c r="L12" i="2"/>
  <c r="K12" i="2"/>
  <c r="L11" i="2"/>
  <c r="K11" i="2"/>
  <c r="L10" i="2"/>
  <c r="K10" i="2"/>
  <c r="J10" i="2"/>
  <c r="J11" i="2" s="1"/>
  <c r="L9" i="2"/>
  <c r="K9" i="2"/>
  <c r="L8" i="2"/>
  <c r="K8" i="2"/>
  <c r="L7" i="2"/>
  <c r="K7" i="2"/>
  <c r="L6" i="2"/>
  <c r="K6" i="2"/>
  <c r="L5" i="2"/>
  <c r="K5" i="2"/>
  <c r="L4" i="2"/>
  <c r="K4" i="2"/>
  <c r="L3" i="2"/>
  <c r="K3" i="2"/>
  <c r="J3" i="2"/>
  <c r="J4" i="2" s="1"/>
  <c r="J5" i="2" s="1"/>
  <c r="J6" i="2" s="1"/>
  <c r="J7" i="2" s="1"/>
  <c r="L2" i="2"/>
  <c r="K2" i="2"/>
  <c r="Y259" i="1"/>
  <c r="Y258" i="1"/>
  <c r="Y257" i="1"/>
  <c r="Y256" i="1"/>
  <c r="Y255" i="1"/>
  <c r="Y254" i="1"/>
  <c r="Y253" i="1"/>
  <c r="Y252" i="1"/>
  <c r="Y251" i="1"/>
  <c r="Y250" i="1"/>
  <c r="Y249" i="1"/>
  <c r="Y248" i="1"/>
  <c r="Y241" i="1"/>
  <c r="Y245" i="1"/>
  <c r="Y243" i="1"/>
  <c r="Y242" i="1"/>
  <c r="Y239" i="1"/>
  <c r="Y238" i="1"/>
  <c r="Y237" i="1"/>
  <c r="Y236" i="1"/>
  <c r="Y235" i="1"/>
  <c r="Y234" i="1"/>
  <c r="Y233" i="1"/>
  <c r="Y232" i="1"/>
  <c r="Y231" i="1"/>
  <c r="Y229" i="1"/>
  <c r="Y227" i="1"/>
  <c r="Y226" i="1"/>
  <c r="Y28" i="1"/>
  <c r="Y224" i="1"/>
  <c r="Y223" i="1"/>
  <c r="Y222" i="1"/>
  <c r="Y218" i="1"/>
  <c r="Y217" i="1"/>
  <c r="Y215" i="1"/>
  <c r="Y214" i="1"/>
  <c r="Y213" i="1"/>
  <c r="Y212" i="1"/>
  <c r="Y210" i="1"/>
  <c r="Y209" i="1"/>
  <c r="Y207" i="1"/>
  <c r="Y206" i="1"/>
  <c r="Y202" i="1"/>
  <c r="Y201" i="1"/>
  <c r="Y200" i="1"/>
  <c r="Y199" i="1"/>
  <c r="Y198" i="1"/>
  <c r="Y197" i="1"/>
  <c r="Y193" i="1"/>
  <c r="Y192" i="1"/>
  <c r="Y190" i="1"/>
  <c r="Y189" i="1"/>
  <c r="Y187" i="1"/>
  <c r="Y186" i="1"/>
  <c r="Y185" i="1"/>
  <c r="Y184" i="1"/>
  <c r="Y183" i="1"/>
  <c r="Y182" i="1"/>
  <c r="Y180" i="1"/>
  <c r="Y179" i="1"/>
  <c r="Y178" i="1"/>
  <c r="Y175" i="1"/>
  <c r="Y172" i="1"/>
  <c r="Y171" i="1"/>
  <c r="Y170" i="1"/>
  <c r="Y167" i="1"/>
  <c r="Y162" i="1"/>
  <c r="Y161" i="1"/>
  <c r="Y159" i="1"/>
  <c r="Y156" i="1"/>
  <c r="Y154" i="1"/>
  <c r="Y151" i="1"/>
  <c r="Y150" i="1"/>
  <c r="Y149" i="1"/>
  <c r="Y230" i="1"/>
  <c r="Y228" i="1"/>
  <c r="Y225" i="1"/>
  <c r="Y221" i="1"/>
  <c r="Y220" i="1"/>
  <c r="Y219" i="1"/>
  <c r="Y216" i="1"/>
  <c r="Y211" i="1"/>
  <c r="Y208" i="1"/>
  <c r="Y205" i="1"/>
  <c r="Y204" i="1"/>
  <c r="Y203" i="1"/>
  <c r="Y196" i="1"/>
  <c r="Y195" i="1"/>
  <c r="Y194" i="1"/>
  <c r="Y191" i="1"/>
  <c r="Y188" i="1"/>
  <c r="Y13" i="1"/>
  <c r="Y181" i="1"/>
  <c r="Y177" i="1"/>
  <c r="Y176" i="1"/>
  <c r="Y174" i="1"/>
  <c r="Y173" i="1"/>
  <c r="Y169" i="1"/>
  <c r="Y168" i="1"/>
  <c r="Y166" i="1"/>
  <c r="Y165" i="1"/>
  <c r="Y164" i="1"/>
  <c r="Y163" i="1"/>
  <c r="Y160" i="1"/>
  <c r="Y158" i="1"/>
  <c r="Y157" i="1"/>
  <c r="Y155" i="1"/>
  <c r="Y153" i="1"/>
  <c r="Y152" i="1"/>
  <c r="Y148" i="1"/>
  <c r="Y147" i="1"/>
  <c r="Y146" i="1"/>
  <c r="Y144" i="1"/>
  <c r="Y143" i="1"/>
  <c r="Y142" i="1"/>
  <c r="Y140" i="1"/>
  <c r="Y138" i="1"/>
  <c r="Y136" i="1"/>
  <c r="Y134" i="1"/>
  <c r="Y131" i="1"/>
  <c r="Y130" i="1"/>
  <c r="Y129" i="1"/>
  <c r="Y127" i="1"/>
  <c r="Y125" i="1"/>
  <c r="Y122" i="1"/>
  <c r="Y120" i="1"/>
  <c r="Y118" i="1"/>
  <c r="Y111" i="1"/>
  <c r="Y110" i="1"/>
  <c r="Y108" i="1"/>
  <c r="Y102" i="1"/>
  <c r="Y100" i="1"/>
  <c r="Y99" i="1"/>
  <c r="Y92" i="1"/>
  <c r="Y145" i="1"/>
  <c r="Y141" i="1"/>
  <c r="Y17" i="1"/>
  <c r="Y139" i="1"/>
  <c r="Y137" i="1"/>
  <c r="Y135" i="1"/>
  <c r="Y133" i="1"/>
  <c r="Y132" i="1"/>
  <c r="Y34" i="1"/>
  <c r="Y128" i="1"/>
  <c r="Y126" i="1"/>
  <c r="Y33" i="1"/>
  <c r="Y124" i="1"/>
  <c r="Y123" i="1"/>
  <c r="Y121" i="1"/>
  <c r="Y119" i="1"/>
  <c r="Y117" i="1"/>
  <c r="Y116" i="1"/>
  <c r="Y115" i="1"/>
  <c r="Y114" i="1"/>
  <c r="Y37" i="1"/>
  <c r="Y113" i="1"/>
  <c r="Y112" i="1"/>
  <c r="Y36" i="1"/>
  <c r="Y109" i="1"/>
  <c r="Y107" i="1"/>
  <c r="Y106" i="1"/>
  <c r="Y105" i="1"/>
  <c r="Y104" i="1"/>
  <c r="Y103" i="1"/>
  <c r="Y101" i="1"/>
  <c r="Y98" i="1"/>
  <c r="Y97" i="1"/>
  <c r="Y96" i="1"/>
  <c r="Y95" i="1"/>
  <c r="Y30" i="1"/>
  <c r="Y94" i="1"/>
  <c r="Y93" i="1"/>
  <c r="Y91" i="1"/>
  <c r="Y23" i="1"/>
  <c r="Y12" i="1"/>
  <c r="Y24" i="1"/>
  <c r="Y32" i="1"/>
  <c r="Y29" i="1"/>
  <c r="Y90" i="1"/>
  <c r="Y89" i="1"/>
  <c r="Y88" i="1"/>
  <c r="Y87" i="1"/>
  <c r="Y86" i="1"/>
  <c r="Y84" i="1"/>
  <c r="Y83" i="1"/>
  <c r="Y81" i="1"/>
  <c r="Y79" i="1"/>
  <c r="Y77" i="1"/>
  <c r="Y76" i="1"/>
  <c r="Y71" i="1"/>
  <c r="Y69" i="1"/>
  <c r="Y68" i="1"/>
  <c r="Y67" i="1"/>
  <c r="Y64" i="1"/>
  <c r="Y62" i="1"/>
  <c r="Y61" i="1"/>
  <c r="Y60" i="1"/>
  <c r="Y85" i="1"/>
  <c r="Y82" i="1"/>
  <c r="Y80" i="1"/>
  <c r="Y78" i="1"/>
  <c r="Y75" i="1"/>
  <c r="Y74" i="1"/>
  <c r="Y73" i="1"/>
  <c r="Y16" i="1"/>
  <c r="Y72" i="1"/>
  <c r="Y70" i="1"/>
  <c r="Y22" i="1"/>
  <c r="Y21" i="1"/>
  <c r="Y66" i="1"/>
  <c r="Y65" i="1"/>
  <c r="Y63" i="1"/>
  <c r="Y10" i="1"/>
  <c r="Y59" i="1"/>
  <c r="Y25" i="1"/>
  <c r="Y58" i="1"/>
  <c r="Y57" i="1"/>
  <c r="Y55" i="1"/>
  <c r="Y54" i="1"/>
  <c r="Y52" i="1"/>
  <c r="Y51" i="1"/>
  <c r="Y48" i="1"/>
  <c r="Y47" i="1"/>
  <c r="Y46" i="1"/>
  <c r="Y56" i="1"/>
  <c r="Y31" i="1"/>
  <c r="Y53" i="1"/>
  <c r="Y14" i="1"/>
  <c r="Y11" i="1"/>
  <c r="Y50" i="1"/>
  <c r="Y49" i="1"/>
  <c r="Y26" i="1"/>
  <c r="Y44" i="1"/>
  <c r="Y45" i="1"/>
  <c r="Y20" i="1"/>
  <c r="Y19" i="1"/>
  <c r="Y43" i="1"/>
  <c r="Y41" i="1"/>
  <c r="Y42" i="1"/>
  <c r="Y40" i="1"/>
  <c r="Y39" i="1"/>
  <c r="Y18" i="1"/>
  <c r="Y38" i="1"/>
  <c r="Y27" i="1"/>
  <c r="P245" i="1"/>
  <c r="Q245" i="1" s="1"/>
  <c r="O245" i="1"/>
  <c r="L245" i="1"/>
  <c r="P243" i="1"/>
  <c r="Q243" i="1" s="1"/>
  <c r="O243" i="1"/>
  <c r="L243" i="1"/>
  <c r="P242" i="1"/>
  <c r="Q242" i="1" s="1"/>
  <c r="O242" i="1"/>
  <c r="L242" i="1"/>
  <c r="R259" i="1"/>
  <c r="S259" i="1" s="1"/>
  <c r="P259" i="1"/>
  <c r="Q259" i="1" s="1"/>
  <c r="O259" i="1"/>
  <c r="L259" i="1"/>
  <c r="R258" i="1"/>
  <c r="S258" i="1" s="1"/>
  <c r="P258" i="1"/>
  <c r="Q258" i="1" s="1"/>
  <c r="O258" i="1"/>
  <c r="L258" i="1"/>
  <c r="R257" i="1"/>
  <c r="S257" i="1" s="1"/>
  <c r="P257" i="1"/>
  <c r="Q257" i="1" s="1"/>
  <c r="O257" i="1"/>
  <c r="L257" i="1"/>
  <c r="R256" i="1"/>
  <c r="S256" i="1" s="1"/>
  <c r="P256" i="1"/>
  <c r="Q256" i="1" s="1"/>
  <c r="O256" i="1"/>
  <c r="L256" i="1"/>
  <c r="R255" i="1"/>
  <c r="S255" i="1" s="1"/>
  <c r="P255" i="1"/>
  <c r="Q255" i="1" s="1"/>
  <c r="O255" i="1"/>
  <c r="L255" i="1"/>
  <c r="R254" i="1"/>
  <c r="S254" i="1" s="1"/>
  <c r="P254" i="1"/>
  <c r="Q254" i="1" s="1"/>
  <c r="O254" i="1"/>
  <c r="L254" i="1"/>
  <c r="R253" i="1"/>
  <c r="S253" i="1" s="1"/>
  <c r="P253" i="1"/>
  <c r="Q253" i="1" s="1"/>
  <c r="O253" i="1"/>
  <c r="L253" i="1"/>
  <c r="R252" i="1"/>
  <c r="S252" i="1" s="1"/>
  <c r="P252" i="1"/>
  <c r="Q252" i="1" s="1"/>
  <c r="O252" i="1"/>
  <c r="L252" i="1"/>
  <c r="R251" i="1"/>
  <c r="S251" i="1" s="1"/>
  <c r="P251" i="1"/>
  <c r="Q251" i="1" s="1"/>
  <c r="O251" i="1"/>
  <c r="L251" i="1"/>
  <c r="R250" i="1"/>
  <c r="S250" i="1" s="1"/>
  <c r="P250" i="1"/>
  <c r="Q250" i="1" s="1"/>
  <c r="O250" i="1"/>
  <c r="L250" i="1"/>
  <c r="R249" i="1"/>
  <c r="S249" i="1" s="1"/>
  <c r="P249" i="1"/>
  <c r="Q249" i="1" s="1"/>
  <c r="O249" i="1"/>
  <c r="L249" i="1"/>
  <c r="R248" i="1"/>
  <c r="S248" i="1" s="1"/>
  <c r="P248" i="1"/>
  <c r="Q248" i="1" s="1"/>
  <c r="O248" i="1"/>
  <c r="L248" i="1"/>
  <c r="P241" i="1"/>
  <c r="Q241" i="1" s="1"/>
  <c r="O241" i="1"/>
  <c r="L241" i="1"/>
  <c r="D38" i="2" l="1"/>
  <c r="H119" i="1"/>
  <c r="K119" i="1"/>
  <c r="H59" i="1"/>
  <c r="K59" i="1"/>
  <c r="H117" i="1"/>
  <c r="K117" i="1"/>
  <c r="H118" i="1"/>
  <c r="K118" i="1"/>
  <c r="H121" i="1"/>
  <c r="K121" i="1"/>
  <c r="H116" i="1"/>
  <c r="K116" i="1"/>
  <c r="H14" i="1"/>
  <c r="H234" i="1"/>
  <c r="N27" i="1"/>
  <c r="H27" i="1"/>
  <c r="D60" i="2"/>
  <c r="D40" i="2"/>
  <c r="D4" i="2"/>
  <c r="D18" i="2"/>
  <c r="N115" i="1"/>
  <c r="N69" i="1"/>
  <c r="N117" i="1"/>
  <c r="N104" i="1"/>
  <c r="N59" i="1"/>
  <c r="N60" i="1"/>
  <c r="N65" i="1"/>
  <c r="N217" i="1"/>
  <c r="N231" i="1"/>
  <c r="N150" i="1"/>
  <c r="N125" i="1"/>
  <c r="N105" i="1"/>
  <c r="N181" i="1"/>
  <c r="N49" i="1"/>
  <c r="N13" i="1"/>
  <c r="N97" i="1"/>
  <c r="N147" i="1"/>
  <c r="N202" i="1"/>
  <c r="N226" i="1"/>
  <c r="N114" i="1"/>
  <c r="N108" i="1"/>
  <c r="N190" i="1"/>
  <c r="N230" i="1"/>
  <c r="N228" i="1"/>
  <c r="N145" i="1"/>
  <c r="N42" i="1"/>
  <c r="N199" i="1"/>
  <c r="N24" i="1"/>
  <c r="N192" i="1"/>
  <c r="N144" i="1"/>
  <c r="N215" i="1"/>
  <c r="N229" i="1"/>
  <c r="N66" i="1"/>
  <c r="N52" i="1"/>
  <c r="N133" i="1"/>
  <c r="N146" i="1"/>
  <c r="N113" i="1"/>
  <c r="N158" i="1"/>
  <c r="N85" i="1"/>
  <c r="N128" i="1"/>
  <c r="N227" i="1"/>
  <c r="N62" i="1"/>
  <c r="N50" i="1"/>
  <c r="N219" i="1"/>
  <c r="N142" i="1"/>
  <c r="N55" i="1"/>
  <c r="N10" i="1"/>
  <c r="N207" i="1"/>
  <c r="N186" i="1"/>
  <c r="N201" i="1"/>
  <c r="N40" i="1"/>
  <c r="N191" i="1"/>
  <c r="N221" i="1"/>
  <c r="N99" i="1"/>
  <c r="N41" i="1"/>
  <c r="N47" i="1"/>
  <c r="N200" i="1"/>
  <c r="N106" i="1"/>
  <c r="N29" i="1"/>
  <c r="N116" i="1"/>
  <c r="N20" i="1"/>
  <c r="N93" i="1"/>
  <c r="N121" i="1"/>
  <c r="N220" i="1"/>
  <c r="N135" i="1"/>
  <c r="N129" i="1"/>
  <c r="N127" i="1"/>
  <c r="N107" i="1"/>
  <c r="N168" i="1"/>
  <c r="N214" i="1"/>
  <c r="N203" i="1"/>
  <c r="N164" i="1"/>
  <c r="N19" i="1"/>
  <c r="D20" i="2"/>
  <c r="N95" i="1"/>
  <c r="N119" i="1"/>
  <c r="N43" i="1"/>
  <c r="N137" i="1"/>
  <c r="N54" i="1"/>
  <c r="N30" i="1"/>
  <c r="N189" i="1"/>
  <c r="N138" i="1"/>
  <c r="N148" i="1"/>
  <c r="N161" i="1"/>
  <c r="N91" i="1"/>
  <c r="N124" i="1"/>
  <c r="N118" i="1"/>
  <c r="N100" i="1"/>
  <c r="N154" i="1"/>
  <c r="N16" i="1"/>
  <c r="N167" i="1"/>
  <c r="N94" i="1"/>
  <c r="N64" i="1"/>
  <c r="N172" i="1"/>
  <c r="N171" i="1"/>
  <c r="N208" i="1"/>
  <c r="N45" i="1"/>
  <c r="N211" i="1"/>
  <c r="N76" i="1"/>
  <c r="N139" i="1"/>
  <c r="N39" i="1"/>
  <c r="N63" i="1"/>
  <c r="N34" i="1"/>
  <c r="N132" i="1"/>
  <c r="N216" i="1"/>
  <c r="N88" i="1"/>
  <c r="N177" i="1"/>
  <c r="N160" i="1"/>
  <c r="N31" i="1"/>
  <c r="N131" i="1"/>
  <c r="N155" i="1"/>
  <c r="N84" i="1"/>
  <c r="N143" i="1"/>
  <c r="N61" i="1"/>
  <c r="N206" i="1"/>
  <c r="N112" i="1"/>
  <c r="N22" i="1"/>
  <c r="N174" i="1"/>
  <c r="N163" i="1"/>
  <c r="N57" i="1"/>
  <c r="N80" i="1"/>
  <c r="N25" i="1"/>
  <c r="N53" i="1"/>
  <c r="N78" i="1"/>
  <c r="N122" i="1"/>
  <c r="N14" i="1"/>
  <c r="N212" i="1"/>
  <c r="N73" i="1"/>
  <c r="N170" i="1"/>
  <c r="N102" i="1"/>
  <c r="N222" i="1"/>
  <c r="N204" i="1"/>
  <c r="N48" i="1"/>
  <c r="N28" i="1"/>
  <c r="N89" i="1"/>
  <c r="D10" i="2"/>
  <c r="D46" i="2"/>
  <c r="D6" i="2"/>
  <c r="D50" i="2"/>
  <c r="D28" i="2"/>
  <c r="D2" i="2"/>
  <c r="R28" i="1"/>
  <c r="S28" i="1" s="1"/>
  <c r="O83" i="1"/>
  <c r="O23" i="1"/>
  <c r="R97" i="1"/>
  <c r="S97" i="1" s="1"/>
  <c r="R10" i="1"/>
  <c r="S10" i="1" s="1"/>
  <c r="M134" i="1"/>
  <c r="H134" i="1" s="1"/>
  <c r="R47" i="1"/>
  <c r="O67" i="1"/>
  <c r="M120" i="1"/>
  <c r="P124" i="1"/>
  <c r="Q124" i="1" s="1"/>
  <c r="O195" i="1"/>
  <c r="R124" i="1"/>
  <c r="M98" i="1"/>
  <c r="H98" i="1" s="1"/>
  <c r="R33" i="1"/>
  <c r="M74" i="1"/>
  <c r="H74" i="1" s="1"/>
  <c r="M179" i="1"/>
  <c r="H179" i="1" s="1"/>
  <c r="O45" i="1"/>
  <c r="R27" i="1"/>
  <c r="S27" i="1" s="1"/>
  <c r="O74" i="1"/>
  <c r="P179" i="1"/>
  <c r="Q179" i="1" s="1"/>
  <c r="R74" i="1"/>
  <c r="S74" i="1" s="1"/>
  <c r="O192" i="1"/>
  <c r="O226" i="1"/>
  <c r="O47" i="1"/>
  <c r="P10" i="1"/>
  <c r="Q10" i="1" s="1"/>
  <c r="O39" i="1"/>
  <c r="R17" i="1"/>
  <c r="O179" i="1"/>
  <c r="M86" i="1"/>
  <c r="H86" i="1" s="1"/>
  <c r="P28" i="1"/>
  <c r="Q28" i="1" s="1"/>
  <c r="P47" i="1"/>
  <c r="Q47" i="1" s="1"/>
  <c r="O38" i="1"/>
  <c r="P64" i="1"/>
  <c r="Q64" i="1" s="1"/>
  <c r="O84" i="1"/>
  <c r="O98" i="1"/>
  <c r="R46" i="1"/>
  <c r="S46" i="1" s="1"/>
  <c r="O24" i="1"/>
  <c r="R12" i="1"/>
  <c r="M224" i="1"/>
  <c r="H224" i="1" s="1"/>
  <c r="P224" i="1"/>
  <c r="Q224" i="1" s="1"/>
  <c r="O103" i="1"/>
  <c r="R101" i="1"/>
  <c r="O64" i="1"/>
  <c r="O180" i="1"/>
  <c r="R51" i="1"/>
  <c r="S51" i="1" s="1"/>
  <c r="R225" i="1"/>
  <c r="R63" i="1"/>
  <c r="O75" i="1"/>
  <c r="R120" i="1"/>
  <c r="P227" i="1"/>
  <c r="Q227" i="1" s="1"/>
  <c r="O212" i="1"/>
  <c r="O18" i="1"/>
  <c r="R37" i="1"/>
  <c r="R38" i="1"/>
  <c r="M32" i="1"/>
  <c r="H32" i="1" s="1"/>
  <c r="O65" i="1"/>
  <c r="R18" i="1"/>
  <c r="M141" i="1"/>
  <c r="H141" i="1" s="1"/>
  <c r="M67" i="1"/>
  <c r="H67" i="1" s="1"/>
  <c r="O86" i="1"/>
  <c r="M38" i="1"/>
  <c r="H38" i="1" s="1"/>
  <c r="O120" i="1"/>
  <c r="P38" i="1"/>
  <c r="Q38" i="1" s="1"/>
  <c r="R32" i="1"/>
  <c r="R113" i="1"/>
  <c r="P48" i="1"/>
  <c r="Q48" i="1" s="1"/>
  <c r="P192" i="1"/>
  <c r="Q192" i="1" s="1"/>
  <c r="M17" i="1"/>
  <c r="H17" i="1" s="1"/>
  <c r="O10" i="1"/>
  <c r="O203" i="1"/>
  <c r="O141" i="1"/>
  <c r="P73" i="1"/>
  <c r="Q73" i="1" s="1"/>
  <c r="P24" i="1"/>
  <c r="Q24" i="1" s="1"/>
  <c r="R59" i="1"/>
  <c r="R67" i="1"/>
  <c r="O196" i="1"/>
  <c r="R111" i="1"/>
  <c r="O36" i="1"/>
  <c r="P112" i="1"/>
  <c r="Q112" i="1" s="1"/>
  <c r="R64" i="1"/>
  <c r="O224" i="1"/>
  <c r="R173" i="1"/>
  <c r="O28" i="1"/>
  <c r="O62" i="1"/>
  <c r="R36" i="1"/>
  <c r="R24" i="1"/>
  <c r="R81" i="1"/>
  <c r="R98" i="1"/>
  <c r="O118" i="1"/>
  <c r="M157" i="1"/>
  <c r="H157" i="1" s="1"/>
  <c r="M140" i="1"/>
  <c r="H140" i="1" s="1"/>
  <c r="R112" i="1"/>
  <c r="M196" i="1"/>
  <c r="H196" i="1" s="1"/>
  <c r="R48" i="1"/>
  <c r="O140" i="1"/>
  <c r="O37" i="1"/>
  <c r="R195" i="1"/>
  <c r="O81" i="1"/>
  <c r="O145" i="1"/>
  <c r="R141" i="1"/>
  <c r="O112" i="1"/>
  <c r="O48" i="1"/>
  <c r="R83" i="1"/>
  <c r="O174" i="1"/>
  <c r="O124" i="1"/>
  <c r="P63" i="1"/>
  <c r="Q63" i="1" s="1"/>
  <c r="O63" i="1"/>
  <c r="O44" i="1"/>
  <c r="P44" i="1"/>
  <c r="Q44" i="1" s="1"/>
  <c r="M44" i="1"/>
  <c r="H44" i="1" s="1"/>
  <c r="R44" i="1"/>
  <c r="P180" i="1"/>
  <c r="Q180" i="1" s="1"/>
  <c r="M180" i="1"/>
  <c r="H180" i="1" s="1"/>
  <c r="O136" i="1"/>
  <c r="R227" i="1"/>
  <c r="O227" i="1"/>
  <c r="R197" i="1"/>
  <c r="O197" i="1"/>
  <c r="P159" i="1"/>
  <c r="Q159" i="1" s="1"/>
  <c r="M159" i="1"/>
  <c r="H159" i="1" s="1"/>
  <c r="R159" i="1"/>
  <c r="O194" i="1"/>
  <c r="R194" i="1"/>
  <c r="P198" i="1"/>
  <c r="Q198" i="1" s="1"/>
  <c r="M198" i="1"/>
  <c r="H198" i="1" s="1"/>
  <c r="R183" i="1"/>
  <c r="O183" i="1"/>
  <c r="R221" i="1"/>
  <c r="O221" i="1"/>
  <c r="O169" i="1"/>
  <c r="R169" i="1"/>
  <c r="P134" i="1"/>
  <c r="Q134" i="1" s="1"/>
  <c r="O134" i="1"/>
  <c r="M18" i="1"/>
  <c r="H18" i="1" s="1"/>
  <c r="O219" i="1"/>
  <c r="M183" i="1"/>
  <c r="H183" i="1" s="1"/>
  <c r="P183" i="1"/>
  <c r="Q183" i="1" s="1"/>
  <c r="R162" i="1"/>
  <c r="S162" i="1" s="1"/>
  <c r="O162" i="1"/>
  <c r="P195" i="1"/>
  <c r="Q195" i="1" s="1"/>
  <c r="M195" i="1"/>
  <c r="H195" i="1" s="1"/>
  <c r="P153" i="1"/>
  <c r="Q153" i="1" s="1"/>
  <c r="M153" i="1"/>
  <c r="H153" i="1" s="1"/>
  <c r="O153" i="1"/>
  <c r="R153" i="1"/>
  <c r="M110" i="1"/>
  <c r="H110" i="1" s="1"/>
  <c r="O110" i="1"/>
  <c r="P110" i="1"/>
  <c r="Q110" i="1" s="1"/>
  <c r="P213" i="1"/>
  <c r="Q213" i="1" s="1"/>
  <c r="M213" i="1"/>
  <c r="H213" i="1" s="1"/>
  <c r="R198" i="1"/>
  <c r="O198" i="1"/>
  <c r="R161" i="1"/>
  <c r="S161" i="1" s="1"/>
  <c r="O161" i="1"/>
  <c r="P162" i="1"/>
  <c r="Q162" i="1" s="1"/>
  <c r="M162" i="1"/>
  <c r="H162" i="1" s="1"/>
  <c r="P169" i="1"/>
  <c r="Q169" i="1" s="1"/>
  <c r="M169" i="1"/>
  <c r="H169" i="1" s="1"/>
  <c r="P136" i="1"/>
  <c r="Q136" i="1" s="1"/>
  <c r="M136" i="1"/>
  <c r="H136" i="1" s="1"/>
  <c r="R139" i="1"/>
  <c r="S139" i="1" s="1"/>
  <c r="O139" i="1"/>
  <c r="R213" i="1"/>
  <c r="O213" i="1"/>
  <c r="O220" i="1"/>
  <c r="P220" i="1"/>
  <c r="Q220" i="1" s="1"/>
  <c r="R220" i="1"/>
  <c r="O26" i="1"/>
  <c r="P26" i="1"/>
  <c r="Q26" i="1" s="1"/>
  <c r="R26" i="1"/>
  <c r="M26" i="1"/>
  <c r="H26" i="1" s="1"/>
  <c r="R182" i="1"/>
  <c r="O182" i="1"/>
  <c r="O168" i="1"/>
  <c r="R168" i="1"/>
  <c r="S168" i="1" s="1"/>
  <c r="O49" i="1"/>
  <c r="R49" i="1"/>
  <c r="P152" i="1"/>
  <c r="Q152" i="1" s="1"/>
  <c r="O152" i="1"/>
  <c r="M152" i="1"/>
  <c r="H152" i="1" s="1"/>
  <c r="R219" i="1"/>
  <c r="S219" i="1" s="1"/>
  <c r="P219" i="1"/>
  <c r="Q219" i="1" s="1"/>
  <c r="O225" i="1"/>
  <c r="O17" i="1"/>
  <c r="O32" i="1"/>
  <c r="M123" i="1"/>
  <c r="H123" i="1" s="1"/>
  <c r="R126" i="1"/>
  <c r="O126" i="1"/>
  <c r="M83" i="1"/>
  <c r="H83" i="1" s="1"/>
  <c r="O138" i="1"/>
  <c r="P37" i="1"/>
  <c r="Q37" i="1" s="1"/>
  <c r="M37" i="1"/>
  <c r="H37" i="1" s="1"/>
  <c r="P101" i="1"/>
  <c r="Q101" i="1" s="1"/>
  <c r="M101" i="1"/>
  <c r="H101" i="1" s="1"/>
  <c r="M173" i="1"/>
  <c r="H173" i="1" s="1"/>
  <c r="P173" i="1"/>
  <c r="Q173" i="1" s="1"/>
  <c r="R157" i="1"/>
  <c r="O157" i="1"/>
  <c r="R196" i="1"/>
  <c r="M36" i="1"/>
  <c r="H36" i="1" s="1"/>
  <c r="M126" i="1"/>
  <c r="H126" i="1" s="1"/>
  <c r="P126" i="1"/>
  <c r="Q126" i="1" s="1"/>
  <c r="O123" i="1"/>
  <c r="P12" i="1"/>
  <c r="Q12" i="1" s="1"/>
  <c r="M12" i="1"/>
  <c r="H12" i="1" s="1"/>
  <c r="P209" i="1"/>
  <c r="Q209" i="1" s="1"/>
  <c r="M209" i="1"/>
  <c r="H209" i="1" s="1"/>
  <c r="P123" i="1"/>
  <c r="Q123" i="1" s="1"/>
  <c r="M81" i="1"/>
  <c r="H81" i="1" s="1"/>
  <c r="M225" i="1"/>
  <c r="H225" i="1" s="1"/>
  <c r="O155" i="1"/>
  <c r="R155" i="1"/>
  <c r="S155" i="1" s="1"/>
  <c r="O73" i="1"/>
  <c r="R209" i="1"/>
  <c r="R210" i="1"/>
  <c r="P210" i="1"/>
  <c r="Q210" i="1" s="1"/>
  <c r="M210" i="1"/>
  <c r="H210" i="1" s="1"/>
  <c r="M111" i="1"/>
  <c r="H111" i="1" s="1"/>
  <c r="P111" i="1"/>
  <c r="Q111" i="1" s="1"/>
  <c r="R73" i="1"/>
  <c r="S73" i="1" s="1"/>
  <c r="R193" i="1"/>
  <c r="P193" i="1"/>
  <c r="Q193" i="1" s="1"/>
  <c r="O193" i="1"/>
  <c r="M193" i="1"/>
  <c r="H193" i="1" s="1"/>
  <c r="P156" i="1"/>
  <c r="Q156" i="1" s="1"/>
  <c r="R156" i="1"/>
  <c r="M156" i="1"/>
  <c r="H156" i="1" s="1"/>
  <c r="R192" i="1"/>
  <c r="D70" i="2"/>
  <c r="D66" i="2"/>
  <c r="D42" i="2"/>
  <c r="D22" i="2"/>
  <c r="D32" i="2"/>
  <c r="D12" i="2"/>
  <c r="D72" i="2"/>
  <c r="D52" i="2"/>
  <c r="D56" i="2"/>
  <c r="D36" i="2"/>
  <c r="D62" i="2"/>
  <c r="D34" i="2"/>
  <c r="D16" i="2"/>
  <c r="D48" i="2"/>
  <c r="D8" i="2"/>
  <c r="D68" i="2"/>
  <c r="D14" i="2"/>
  <c r="D54" i="2"/>
  <c r="D64" i="2"/>
  <c r="D44" i="2"/>
  <c r="D24" i="2"/>
  <c r="S117" i="1"/>
  <c r="N234" i="1"/>
  <c r="S122" i="1"/>
  <c r="S105" i="1"/>
  <c r="O234" i="1"/>
  <c r="S119" i="1"/>
  <c r="S191" i="1"/>
  <c r="R234" i="1"/>
  <c r="S234" i="1" s="1"/>
  <c r="S20" i="1"/>
  <c r="S121" i="1"/>
  <c r="S137" i="1"/>
  <c r="S172" i="1"/>
  <c r="S42" i="1"/>
  <c r="S52" i="1"/>
  <c r="S84" i="1"/>
  <c r="S54" i="1"/>
  <c r="S79" i="1"/>
  <c r="S77" i="1"/>
  <c r="S102" i="1"/>
  <c r="S23" i="1"/>
  <c r="S214" i="1"/>
  <c r="S222" i="1"/>
  <c r="S204" i="1"/>
  <c r="S228" i="1"/>
  <c r="S11" i="1"/>
  <c r="S19" i="1"/>
  <c r="S175" i="1"/>
  <c r="S34" i="1"/>
  <c r="S108" i="1"/>
  <c r="S125" i="1"/>
  <c r="S205" i="1"/>
  <c r="S215" i="1"/>
  <c r="R233" i="1"/>
  <c r="S85" i="1"/>
  <c r="S106" i="1"/>
  <c r="S22" i="1"/>
  <c r="S69" i="1"/>
  <c r="S80" i="1"/>
  <c r="S160" i="1"/>
  <c r="R239" i="1"/>
  <c r="S171" i="1"/>
  <c r="S68" i="1"/>
  <c r="S96" i="1"/>
  <c r="S100" i="1"/>
  <c r="S88" i="1"/>
  <c r="S150" i="1"/>
  <c r="S90" i="1"/>
  <c r="M232" i="1"/>
  <c r="S208" i="1"/>
  <c r="S132" i="1"/>
  <c r="S216" i="1"/>
  <c r="S41" i="1"/>
  <c r="S164" i="1"/>
  <c r="S178" i="1"/>
  <c r="S45" i="1"/>
  <c r="O236" i="1"/>
  <c r="N26" i="3"/>
  <c r="M27" i="3"/>
  <c r="H27" i="3"/>
  <c r="I26" i="3"/>
  <c r="I30" i="3"/>
  <c r="H31" i="3"/>
  <c r="X31" i="3"/>
  <c r="W32" i="3"/>
  <c r="I15" i="3"/>
  <c r="N11" i="3"/>
  <c r="I25" i="3"/>
  <c r="N25" i="3"/>
  <c r="I29" i="3"/>
  <c r="H18" i="3"/>
  <c r="M31" i="3"/>
  <c r="AH6" i="3"/>
  <c r="N12" i="3"/>
  <c r="M18" i="3"/>
  <c r="R31" i="3"/>
  <c r="S27" i="3"/>
  <c r="X30" i="3"/>
  <c r="N16" i="3"/>
  <c r="I23" i="3"/>
  <c r="O13" i="3"/>
  <c r="O11" i="3"/>
  <c r="O15" i="3"/>
  <c r="H120" i="1" l="1"/>
  <c r="K120" i="1"/>
  <c r="S32" i="1"/>
  <c r="S81" i="1"/>
  <c r="S225" i="1"/>
  <c r="S157" i="1"/>
  <c r="S67" i="1"/>
  <c r="S152" i="1"/>
  <c r="S195" i="1"/>
  <c r="S18" i="1"/>
  <c r="S198" i="1"/>
  <c r="S86" i="1"/>
  <c r="S110" i="1"/>
  <c r="S123" i="1"/>
  <c r="H232" i="1"/>
  <c r="N225" i="1"/>
  <c r="N17" i="1"/>
  <c r="N159" i="1"/>
  <c r="N153" i="1"/>
  <c r="N74" i="1"/>
  <c r="N123" i="1"/>
  <c r="N86" i="1"/>
  <c r="N210" i="1"/>
  <c r="N26" i="1"/>
  <c r="N180" i="1"/>
  <c r="N67" i="1"/>
  <c r="N141" i="1"/>
  <c r="N37" i="1"/>
  <c r="N83" i="1"/>
  <c r="N98" i="1"/>
  <c r="N12" i="1"/>
  <c r="N44" i="1"/>
  <c r="N140" i="1"/>
  <c r="N32" i="1"/>
  <c r="N156" i="1"/>
  <c r="N213" i="1"/>
  <c r="N134" i="1"/>
  <c r="N209" i="1"/>
  <c r="N126" i="1"/>
  <c r="N198" i="1"/>
  <c r="N196" i="1"/>
  <c r="N183" i="1"/>
  <c r="N224" i="1"/>
  <c r="N81" i="1"/>
  <c r="N136" i="1"/>
  <c r="N179" i="1"/>
  <c r="N111" i="1"/>
  <c r="N38" i="1"/>
  <c r="N120" i="1"/>
  <c r="N36" i="1"/>
  <c r="N157" i="1"/>
  <c r="N173" i="1"/>
  <c r="N195" i="1"/>
  <c r="N169" i="1"/>
  <c r="N193" i="1"/>
  <c r="N101" i="1"/>
  <c r="N152" i="1"/>
  <c r="N18" i="1"/>
  <c r="N162" i="1"/>
  <c r="N110" i="1"/>
  <c r="O233" i="1"/>
  <c r="S29" i="1"/>
  <c r="M239" i="1"/>
  <c r="H239" i="1" s="1"/>
  <c r="S89" i="1"/>
  <c r="S143" i="1"/>
  <c r="S145" i="1"/>
  <c r="S36" i="1"/>
  <c r="S188" i="1"/>
  <c r="S148" i="1"/>
  <c r="S58" i="1"/>
  <c r="S118" i="1"/>
  <c r="S24" i="1"/>
  <c r="S174" i="1"/>
  <c r="S75" i="1"/>
  <c r="M238" i="1"/>
  <c r="H238" i="1" s="1"/>
  <c r="O235" i="1"/>
  <c r="M235" i="1"/>
  <c r="H235" i="1" s="1"/>
  <c r="M233" i="1"/>
  <c r="S233" i="1" s="1"/>
  <c r="S153" i="1"/>
  <c r="R237" i="1"/>
  <c r="M237" i="1"/>
  <c r="H237" i="1" s="1"/>
  <c r="S146" i="1"/>
  <c r="S64" i="1"/>
  <c r="S71" i="1"/>
  <c r="S197" i="1"/>
  <c r="S184" i="1"/>
  <c r="M236" i="1"/>
  <c r="H236" i="1" s="1"/>
  <c r="S209" i="1"/>
  <c r="S111" i="1"/>
  <c r="S141" i="1"/>
  <c r="S17" i="1"/>
  <c r="S131" i="1"/>
  <c r="S12" i="1"/>
  <c r="S200" i="1"/>
  <c r="R236" i="1"/>
  <c r="S53" i="1"/>
  <c r="S72" i="1"/>
  <c r="S190" i="1"/>
  <c r="S217" i="1"/>
  <c r="S144" i="1"/>
  <c r="S192" i="1"/>
  <c r="S109" i="1"/>
  <c r="S50" i="1"/>
  <c r="S180" i="1"/>
  <c r="S93" i="1"/>
  <c r="S30" i="1"/>
  <c r="S186" i="1"/>
  <c r="S113" i="1"/>
  <c r="S112" i="1"/>
  <c r="S107" i="1"/>
  <c r="S128" i="1"/>
  <c r="S33" i="1"/>
  <c r="S129" i="1"/>
  <c r="O239" i="1"/>
  <c r="S181" i="1"/>
  <c r="S177" i="1"/>
  <c r="S193" i="1"/>
  <c r="S78" i="1"/>
  <c r="S147" i="1"/>
  <c r="S14" i="1"/>
  <c r="S135" i="1"/>
  <c r="S220" i="1"/>
  <c r="S16" i="1"/>
  <c r="S173" i="1"/>
  <c r="S99" i="1"/>
  <c r="S63" i="1"/>
  <c r="S201" i="1"/>
  <c r="S163" i="1"/>
  <c r="S158" i="1"/>
  <c r="S38" i="1"/>
  <c r="S49" i="1"/>
  <c r="S87" i="1"/>
  <c r="S189" i="1"/>
  <c r="S66" i="1"/>
  <c r="S194" i="1"/>
  <c r="S138" i="1"/>
  <c r="S133" i="1"/>
  <c r="S104" i="1"/>
  <c r="S223" i="1"/>
  <c r="S26" i="1"/>
  <c r="S31" i="1"/>
  <c r="S167" i="1"/>
  <c r="S59" i="1"/>
  <c r="S95" i="1"/>
  <c r="S56" i="1"/>
  <c r="S83" i="1"/>
  <c r="S221" i="1"/>
  <c r="S92" i="1"/>
  <c r="S134" i="1"/>
  <c r="S130" i="1"/>
  <c r="S120" i="1"/>
  <c r="S103" i="1"/>
  <c r="S98" i="1"/>
  <c r="S165" i="1"/>
  <c r="S151" i="1"/>
  <c r="S40" i="1"/>
  <c r="S48" i="1"/>
  <c r="S170" i="1"/>
  <c r="S213" i="1"/>
  <c r="S185" i="1"/>
  <c r="S91" i="1"/>
  <c r="S62" i="1"/>
  <c r="S61" i="1"/>
  <c r="S199" i="1"/>
  <c r="S196" i="1"/>
  <c r="S55" i="1"/>
  <c r="S226" i="1"/>
  <c r="S43" i="1"/>
  <c r="S206" i="1"/>
  <c r="S176" i="1"/>
  <c r="S39" i="1"/>
  <c r="O238" i="1"/>
  <c r="S210" i="1"/>
  <c r="S231" i="1"/>
  <c r="S227" i="1"/>
  <c r="S183" i="1"/>
  <c r="S179" i="1"/>
  <c r="R238" i="1"/>
  <c r="S238" i="1" s="1"/>
  <c r="S21" i="1"/>
  <c r="S156" i="1"/>
  <c r="S187" i="1"/>
  <c r="S218" i="1"/>
  <c r="S114" i="1"/>
  <c r="S76" i="1"/>
  <c r="S202" i="1"/>
  <c r="S82" i="1"/>
  <c r="S140" i="1"/>
  <c r="S229" i="1"/>
  <c r="S44" i="1"/>
  <c r="S126" i="1"/>
  <c r="S159" i="1"/>
  <c r="S37" i="1"/>
  <c r="S207" i="1"/>
  <c r="S212" i="1"/>
  <c r="S47" i="1"/>
  <c r="S211" i="1"/>
  <c r="S136" i="1"/>
  <c r="S169" i="1"/>
  <c r="S25" i="1"/>
  <c r="S182" i="1"/>
  <c r="S203" i="1"/>
  <c r="S127" i="1"/>
  <c r="N232" i="1"/>
  <c r="R232" i="1"/>
  <c r="S232" i="1" s="1"/>
  <c r="S149" i="1"/>
  <c r="R235" i="1"/>
  <c r="S166" i="1"/>
  <c r="S101" i="1"/>
  <c r="O237" i="1"/>
  <c r="S124" i="1"/>
  <c r="S60" i="1"/>
  <c r="S230" i="1"/>
  <c r="S65" i="1"/>
  <c r="S94" i="1"/>
  <c r="S13" i="1"/>
  <c r="O232" i="1"/>
  <c r="S154" i="1"/>
  <c r="S116" i="1"/>
  <c r="S224" i="1"/>
  <c r="S115" i="1"/>
  <c r="S57" i="1"/>
  <c r="S142" i="1"/>
  <c r="S70" i="1"/>
  <c r="I18" i="3"/>
  <c r="H19" i="3"/>
  <c r="M19" i="3"/>
  <c r="N18" i="3"/>
  <c r="X32" i="3"/>
  <c r="W33" i="3"/>
  <c r="N28" i="3"/>
  <c r="O27" i="3"/>
  <c r="N27" i="3"/>
  <c r="M32" i="3"/>
  <c r="N31" i="3"/>
  <c r="H32" i="3"/>
  <c r="I31" i="3"/>
  <c r="I28" i="3"/>
  <c r="J27" i="3"/>
  <c r="I27" i="3"/>
  <c r="R32" i="3"/>
  <c r="S31" i="3"/>
  <c r="C249" i="1"/>
  <c r="C250" i="1" s="1"/>
  <c r="C251" i="1" s="1"/>
  <c r="C252" i="1" s="1"/>
  <c r="C253" i="1" s="1"/>
  <c r="G252" i="1"/>
  <c r="G259" i="1"/>
  <c r="G249" i="1"/>
  <c r="G256" i="1"/>
  <c r="S235" i="1" l="1"/>
  <c r="S239" i="1"/>
  <c r="S237" i="1"/>
  <c r="S236" i="1"/>
  <c r="H233" i="1"/>
  <c r="K38" i="1"/>
  <c r="N235" i="1"/>
  <c r="N233" i="1"/>
  <c r="N236" i="1"/>
  <c r="N238" i="1"/>
  <c r="N239" i="1"/>
  <c r="N237" i="1"/>
  <c r="S32" i="3"/>
  <c r="R33" i="3"/>
  <c r="N19" i="3"/>
  <c r="M22" i="3"/>
  <c r="N20" i="3"/>
  <c r="O21" i="3"/>
  <c r="O19" i="3"/>
  <c r="I32" i="3"/>
  <c r="H33" i="3"/>
  <c r="M33" i="3"/>
  <c r="N32" i="3"/>
  <c r="J19" i="3"/>
  <c r="I20" i="3"/>
  <c r="J21" i="3"/>
  <c r="I19" i="3"/>
  <c r="J23" i="3"/>
  <c r="X33" i="3"/>
  <c r="W34" i="3"/>
  <c r="I249" i="1"/>
  <c r="G255" i="1"/>
  <c r="I255" i="1"/>
  <c r="G258" i="1"/>
  <c r="I258" i="1"/>
  <c r="G254" i="1"/>
  <c r="I254" i="1"/>
  <c r="G250" i="1"/>
  <c r="I250" i="1"/>
  <c r="G251" i="1"/>
  <c r="I251" i="1"/>
  <c r="G253" i="1"/>
  <c r="I253" i="1"/>
  <c r="I259" i="1"/>
  <c r="G257" i="1"/>
  <c r="I257" i="1"/>
  <c r="I252" i="1"/>
  <c r="I256" i="1"/>
  <c r="C254" i="1"/>
  <c r="C255" i="1" s="1"/>
  <c r="C256" i="1" s="1"/>
  <c r="C257" i="1" s="1"/>
  <c r="C258" i="1" s="1"/>
  <c r="C259" i="1" s="1"/>
  <c r="H34" i="3" l="1"/>
  <c r="I33" i="3"/>
  <c r="W35" i="3"/>
  <c r="X34" i="3"/>
  <c r="N22" i="3"/>
  <c r="M23" i="3"/>
  <c r="M34" i="3"/>
  <c r="N33" i="3"/>
  <c r="R34" i="3"/>
  <c r="S33" i="3"/>
  <c r="K111" i="1" l="1"/>
  <c r="K122" i="1" s="1"/>
  <c r="K125" i="1" s="1"/>
  <c r="K127" i="1" s="1"/>
  <c r="K129" i="1" s="1"/>
  <c r="K130" i="1" s="1"/>
  <c r="K131" i="1" s="1"/>
  <c r="K134" i="1" s="1"/>
  <c r="K136" i="1" s="1"/>
  <c r="K138" i="1" s="1"/>
  <c r="K140" i="1" s="1"/>
  <c r="K142" i="1" s="1"/>
  <c r="K143" i="1" s="1"/>
  <c r="K144" i="1" s="1"/>
  <c r="K146" i="1" s="1"/>
  <c r="K147" i="1" s="1"/>
  <c r="K148" i="1" s="1"/>
  <c r="K152" i="1" s="1"/>
  <c r="K153" i="1" s="1"/>
  <c r="K155" i="1" s="1"/>
  <c r="K157" i="1" s="1"/>
  <c r="K158" i="1" s="1"/>
  <c r="K160" i="1" s="1"/>
  <c r="K163" i="1" s="1"/>
  <c r="K164" i="1" s="1"/>
  <c r="K165" i="1" s="1"/>
  <c r="K166" i="1" s="1"/>
  <c r="K168" i="1" s="1"/>
  <c r="K169" i="1" s="1"/>
  <c r="K173" i="1" s="1"/>
  <c r="K174" i="1" s="1"/>
  <c r="K176" i="1" s="1"/>
  <c r="K177" i="1" s="1"/>
  <c r="S34" i="3"/>
  <c r="R35" i="3"/>
  <c r="M35" i="3"/>
  <c r="N34" i="3"/>
  <c r="Y35" i="3"/>
  <c r="Y38" i="3"/>
  <c r="X36" i="3"/>
  <c r="X35" i="3"/>
  <c r="Y37" i="3"/>
  <c r="N24" i="3"/>
  <c r="O23" i="3"/>
  <c r="N23" i="3"/>
  <c r="I34" i="3"/>
  <c r="H35" i="3"/>
  <c r="J35" i="3" l="1"/>
  <c r="J38" i="3"/>
  <c r="I35" i="3"/>
  <c r="H36" i="3"/>
  <c r="J37" i="3"/>
  <c r="T38" i="3"/>
  <c r="S35" i="3"/>
  <c r="T37" i="3"/>
  <c r="T35" i="3"/>
  <c r="R36" i="3"/>
  <c r="O35" i="3"/>
  <c r="N35" i="3"/>
  <c r="O37" i="3"/>
  <c r="O38" i="3"/>
  <c r="M36" i="3"/>
  <c r="N37" i="3" l="1"/>
  <c r="N36" i="3"/>
  <c r="S36" i="3"/>
  <c r="S37" i="3"/>
  <c r="I36" i="3"/>
  <c r="I37" i="3"/>
  <c r="C10" i="1" l="1"/>
  <c r="C39" i="1" l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1" i="1"/>
  <c r="C12" i="1"/>
  <c r="C13" i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K11" i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113" i="1"/>
  <c r="K114" i="1"/>
  <c r="K115" i="1"/>
  <c r="K123" i="1"/>
  <c r="K124" i="1"/>
  <c r="K126" i="1"/>
  <c r="K128" i="1"/>
  <c r="K132" i="1"/>
  <c r="K133" i="1"/>
  <c r="K135" i="1"/>
  <c r="K137" i="1"/>
  <c r="K139" i="1"/>
  <c r="K112" i="1"/>
  <c r="K63" i="1"/>
  <c r="K65" i="1"/>
  <c r="K66" i="1"/>
  <c r="K70" i="1"/>
  <c r="K72" i="1"/>
  <c r="K73" i="1"/>
  <c r="K74" i="1"/>
  <c r="K75" i="1"/>
  <c r="K78" i="1"/>
  <c r="K80" i="1"/>
  <c r="K82" i="1"/>
  <c r="K85" i="1"/>
  <c r="K60" i="1"/>
  <c r="K61" i="1"/>
  <c r="K62" i="1"/>
  <c r="K64" i="1"/>
  <c r="K67" i="1"/>
  <c r="K68" i="1"/>
  <c r="K69" i="1"/>
  <c r="K71" i="1"/>
  <c r="K76" i="1"/>
  <c r="K77" i="1"/>
  <c r="K79" i="1"/>
  <c r="K81" i="1"/>
  <c r="K83" i="1"/>
  <c r="K84" i="1"/>
  <c r="K86" i="1"/>
  <c r="K87" i="1"/>
  <c r="K88" i="1"/>
  <c r="K89" i="1"/>
  <c r="K90" i="1"/>
  <c r="K93" i="1"/>
  <c r="K94" i="1"/>
  <c r="K95" i="1"/>
  <c r="K96" i="1"/>
  <c r="K97" i="1"/>
  <c r="K98" i="1"/>
  <c r="K101" i="1"/>
  <c r="K103" i="1"/>
  <c r="K104" i="1"/>
  <c r="K105" i="1"/>
  <c r="K106" i="1"/>
  <c r="K107" i="1"/>
  <c r="K109" i="1"/>
  <c r="K91" i="1"/>
  <c r="K188" i="1"/>
  <c r="K191" i="1"/>
  <c r="K194" i="1"/>
  <c r="K195" i="1"/>
  <c r="K196" i="1"/>
  <c r="K203" i="1"/>
  <c r="K204" i="1"/>
  <c r="K205" i="1"/>
  <c r="K208" i="1"/>
  <c r="K211" i="1"/>
  <c r="K216" i="1"/>
  <c r="K219" i="1"/>
  <c r="K220" i="1"/>
  <c r="K221" i="1"/>
  <c r="K225" i="1"/>
  <c r="K228" i="1"/>
  <c r="K230" i="1"/>
  <c r="K149" i="1"/>
  <c r="K150" i="1"/>
  <c r="K151" i="1"/>
  <c r="K154" i="1"/>
  <c r="K156" i="1"/>
  <c r="K159" i="1"/>
  <c r="K161" i="1"/>
  <c r="K162" i="1"/>
  <c r="K167" i="1"/>
  <c r="K170" i="1"/>
  <c r="K171" i="1"/>
  <c r="K172" i="1"/>
  <c r="K175" i="1"/>
  <c r="K178" i="1"/>
  <c r="K179" i="1"/>
  <c r="K180" i="1"/>
  <c r="K182" i="1"/>
  <c r="K183" i="1"/>
  <c r="K184" i="1"/>
  <c r="K185" i="1"/>
  <c r="K186" i="1"/>
  <c r="K187" i="1"/>
  <c r="K189" i="1"/>
  <c r="K190" i="1"/>
  <c r="K192" i="1"/>
  <c r="K193" i="1"/>
  <c r="K197" i="1"/>
  <c r="K198" i="1"/>
  <c r="K199" i="1"/>
  <c r="K200" i="1"/>
  <c r="K201" i="1"/>
  <c r="K202" i="1"/>
  <c r="K206" i="1"/>
  <c r="K207" i="1"/>
  <c r="K209" i="1"/>
  <c r="K210" i="1"/>
  <c r="K212" i="1"/>
  <c r="K213" i="1"/>
  <c r="K214" i="1"/>
  <c r="K215" i="1"/>
  <c r="K217" i="1"/>
  <c r="K218" i="1"/>
  <c r="K222" i="1"/>
  <c r="K223" i="1"/>
  <c r="K224" i="1"/>
  <c r="K226" i="1"/>
  <c r="K227" i="1"/>
  <c r="K229" i="1"/>
  <c r="K231" i="1"/>
  <c r="K232" i="1"/>
  <c r="K233" i="1"/>
  <c r="K234" i="1"/>
  <c r="K235" i="1"/>
  <c r="K236" i="1"/>
  <c r="K237" i="1"/>
  <c r="K238" i="1"/>
  <c r="K239" i="1"/>
  <c r="K181" i="1"/>
  <c r="K39" i="1"/>
  <c r="K40" i="1"/>
  <c r="K42" i="1"/>
  <c r="K41" i="1"/>
  <c r="K43" i="1"/>
  <c r="K45" i="1"/>
  <c r="K44" i="1"/>
  <c r="K49" i="1"/>
  <c r="K50" i="1"/>
  <c r="K53" i="1"/>
  <c r="K56" i="1"/>
  <c r="K46" i="1"/>
  <c r="K47" i="1"/>
  <c r="K48" i="1"/>
  <c r="K51" i="1"/>
  <c r="K52" i="1"/>
  <c r="K54" i="1"/>
  <c r="K55" i="1"/>
  <c r="K57" i="1"/>
  <c r="K145" i="1"/>
  <c r="K92" i="1"/>
  <c r="K99" i="1"/>
  <c r="K100" i="1"/>
  <c r="K102" i="1"/>
  <c r="K108" i="1"/>
  <c r="K110" i="1"/>
  <c r="K141" i="1"/>
  <c r="C29" i="1" l="1"/>
  <c r="C30" i="1" s="1"/>
  <c r="C120" i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31" i="1" l="1"/>
  <c r="C32" i="1" s="1"/>
  <c r="C33" i="1"/>
  <c r="C34" i="1"/>
  <c r="C35" i="1"/>
  <c r="C36" i="1"/>
  <c r="C37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</calcChain>
</file>

<file path=xl/sharedStrings.xml><?xml version="1.0" encoding="utf-8"?>
<sst xmlns="http://schemas.openxmlformats.org/spreadsheetml/2006/main" count="1035" uniqueCount="292">
  <si>
    <t>Джамарани Тим</t>
  </si>
  <si>
    <t/>
  </si>
  <si>
    <t>*</t>
  </si>
  <si>
    <t>база</t>
  </si>
  <si>
    <t>sort</t>
  </si>
  <si>
    <t>Кол-во штраф-ных баллов</t>
  </si>
  <si>
    <t xml:space="preserve">Очки всего </t>
  </si>
  <si>
    <t>Игроки</t>
  </si>
  <si>
    <t>№</t>
  </si>
  <si>
    <t>Уровень DPR</t>
  </si>
  <si>
    <t>Изме-нение уровня DRP</t>
  </si>
  <si>
    <t>Парный Рейтинг</t>
  </si>
  <si>
    <t xml:space="preserve"> (за последние 52 недели)</t>
  </si>
  <si>
    <r>
      <t xml:space="preserve">Очки 
</t>
    </r>
    <r>
      <rPr>
        <sz val="11"/>
        <color theme="7" tint="-0.499984740745262"/>
        <rFont val="Arial Narrow"/>
        <family val="2"/>
        <charset val="204"/>
      </rPr>
      <t>(изменение)</t>
    </r>
  </si>
  <si>
    <t>Игроки с отсутствием допуска к турнирам:</t>
  </si>
  <si>
    <r>
      <t xml:space="preserve">Игроки, с допуском только к </t>
    </r>
    <r>
      <rPr>
        <b/>
        <sz val="12"/>
        <color rgb="FFC00000"/>
        <rFont val="Arial"/>
        <family val="2"/>
        <charset val="204"/>
      </rPr>
      <t>ПРОАМ</t>
    </r>
    <r>
      <rPr>
        <b/>
        <sz val="12"/>
        <color theme="1"/>
        <rFont val="Arial"/>
        <family val="2"/>
        <charset val="204"/>
      </rPr>
      <t xml:space="preserve"> турнирам:</t>
    </r>
  </si>
  <si>
    <t>Место в рейтинге до последнего турнира</t>
  </si>
  <si>
    <t xml:space="preserve">дельта </t>
  </si>
  <si>
    <t>Очки в рейтинге до последнего турнира</t>
  </si>
  <si>
    <t>TOUR 360</t>
  </si>
  <si>
    <t>ё8</t>
  </si>
  <si>
    <r>
      <rPr>
        <b/>
        <sz val="11"/>
        <color theme="1"/>
        <rFont val="Arial Narrow"/>
        <family val="2"/>
        <charset val="204"/>
      </rPr>
      <t xml:space="preserve">GRAND SLAM </t>
    </r>
    <r>
      <rPr>
        <sz val="11"/>
        <color theme="1"/>
        <rFont val="Arial Narrow"/>
        <family val="2"/>
        <charset val="204"/>
      </rPr>
      <t>Турнир высшей категории</t>
    </r>
  </si>
  <si>
    <r>
      <rPr>
        <b/>
        <sz val="11"/>
        <color theme="1"/>
        <rFont val="Arial Narrow"/>
        <family val="2"/>
        <charset val="204"/>
      </rPr>
      <t xml:space="preserve">MASTERS </t>
    </r>
    <r>
      <rPr>
        <sz val="11"/>
        <color theme="1"/>
        <rFont val="Arial Narrow"/>
        <family val="2"/>
        <charset val="204"/>
      </rPr>
      <t>Турнир первой категории</t>
    </r>
  </si>
  <si>
    <r>
      <rPr>
        <b/>
        <sz val="11"/>
        <color theme="1"/>
        <rFont val="Arial Narrow"/>
        <family val="2"/>
        <charset val="204"/>
      </rPr>
      <t xml:space="preserve">TOUR </t>
    </r>
    <r>
      <rPr>
        <sz val="11"/>
        <color theme="1"/>
        <rFont val="Arial Narrow"/>
        <family val="2"/>
        <charset val="204"/>
      </rPr>
      <t>Турнир второй категории</t>
    </r>
  </si>
  <si>
    <t>CHALLENGER</t>
  </si>
  <si>
    <t>FUTURES</t>
  </si>
  <si>
    <t>SATELLITE_35</t>
  </si>
  <si>
    <t>SATELLITE_20</t>
  </si>
  <si>
    <t>Итоговая восьмерка</t>
  </si>
  <si>
    <t>Место</t>
  </si>
  <si>
    <t>Очки</t>
  </si>
  <si>
    <t>% пред.</t>
  </si>
  <si>
    <t>% пул</t>
  </si>
  <si>
    <t>Условия начисления очков</t>
  </si>
  <si>
    <t>- за каждый матч группового этапа</t>
  </si>
  <si>
    <t>- выигрыш в полуфинале</t>
  </si>
  <si>
    <t>- выигрыш финала</t>
  </si>
  <si>
    <t>бонус</t>
  </si>
  <si>
    <t>sort I</t>
  </si>
  <si>
    <t>Среднее кол-во очков, набираемых за турнир</t>
  </si>
  <si>
    <t>Турниров сыграно</t>
  </si>
  <si>
    <t>Tour</t>
  </si>
  <si>
    <t>место</t>
  </si>
  <si>
    <t>Игрок</t>
  </si>
  <si>
    <t>Изменение</t>
  </si>
  <si>
    <t>ПАРНЫЙ ЖЕНСКИЙ РЕЙТИНГ КСЛТ</t>
  </si>
  <si>
    <t>игроков-любительниц теннис на 02 марта 2026 года</t>
  </si>
  <si>
    <t>Игроки без рейтинга:</t>
  </si>
  <si>
    <t>Уровень 
 NTRP</t>
  </si>
  <si>
    <t>Абсыдыхова Аманда</t>
  </si>
  <si>
    <t>Айтханкызы Сагыныш</t>
  </si>
  <si>
    <t>Акылтаева Бибигуль</t>
  </si>
  <si>
    <t>Алиева Оксана</t>
  </si>
  <si>
    <t>Амиржанова Айдана</t>
  </si>
  <si>
    <t>Арутюнова Марина</t>
  </si>
  <si>
    <t>Аскарова Жазира</t>
  </si>
  <si>
    <t>Аубакирова Жанар</t>
  </si>
  <si>
    <t>Ахмадеева Гульнара</t>
  </si>
  <si>
    <t>Ахметова Лейла</t>
  </si>
  <si>
    <t>Ащеулова Дарья</t>
  </si>
  <si>
    <t>Багазей Кристина</t>
  </si>
  <si>
    <t>3,5*</t>
  </si>
  <si>
    <t>Байгабулова Динара</t>
  </si>
  <si>
    <t>Байжомартова Айяжан</t>
  </si>
  <si>
    <t>Байзакова Перизат</t>
  </si>
  <si>
    <t>Байкара Айнур</t>
  </si>
  <si>
    <t>3*</t>
  </si>
  <si>
    <t>Баймаханова Самал</t>
  </si>
  <si>
    <t>Басарова Эльмира</t>
  </si>
  <si>
    <t>Баткульдина Алия</t>
  </si>
  <si>
    <t>Бекниязова Жамиля</t>
  </si>
  <si>
    <t>Березнякова Елена</t>
  </si>
  <si>
    <t>Борисова Татьяна</t>
  </si>
  <si>
    <t>Волкова Дина</t>
  </si>
  <si>
    <t>4*</t>
  </si>
  <si>
    <t>Вольман Татьяна</t>
  </si>
  <si>
    <t>Галкина Анастасия</t>
  </si>
  <si>
    <t>Гасанова Малика</t>
  </si>
  <si>
    <t>Герман Ирина</t>
  </si>
  <si>
    <t>Голенко Сабина</t>
  </si>
  <si>
    <t>Гренбьерг Нурлана</t>
  </si>
  <si>
    <t>Гречаная Татьяна</t>
  </si>
  <si>
    <t>Гроо Анастасия</t>
  </si>
  <si>
    <t>Давтян Тиграна</t>
  </si>
  <si>
    <t>Джакишева Жибек</t>
  </si>
  <si>
    <t>Джандосова Сауле</t>
  </si>
  <si>
    <t>Джанысбаева Алия</t>
  </si>
  <si>
    <t>Дифу Фатима</t>
  </si>
  <si>
    <t>Дуйсеке Дана</t>
  </si>
  <si>
    <t>Дунаева Полина</t>
  </si>
  <si>
    <t>Емельянова Алёна</t>
  </si>
  <si>
    <t>Еремина Евгения</t>
  </si>
  <si>
    <t>Ермагамбетова Агеля</t>
  </si>
  <si>
    <t>Ефремова Ксения</t>
  </si>
  <si>
    <t>Жамера Ольга</t>
  </si>
  <si>
    <t>Жанабаева Динара</t>
  </si>
  <si>
    <t>Жанадиль Айгерим</t>
  </si>
  <si>
    <t>Жылкайдарова София</t>
  </si>
  <si>
    <t>Ибрагимова Мерей</t>
  </si>
  <si>
    <t>Иванова Екатерина</t>
  </si>
  <si>
    <t>Иванова Екатерина (Koka)</t>
  </si>
  <si>
    <t>Измамбетова Мариям</t>
  </si>
  <si>
    <t>Искакова Жанбота</t>
  </si>
  <si>
    <t>Каимова Шера</t>
  </si>
  <si>
    <t>Калиоллаева Анель</t>
  </si>
  <si>
    <t>Карзанова Анастасия</t>
  </si>
  <si>
    <t>Квак Ирина</t>
  </si>
  <si>
    <t>Ким Вероника</t>
  </si>
  <si>
    <t>Козлова Евгения</t>
  </si>
  <si>
    <t>Конкабаева Агиис</t>
  </si>
  <si>
    <t>Кононенко Яна</t>
  </si>
  <si>
    <t>Котлова Инна</t>
  </si>
  <si>
    <t>Круцко Юлия</t>
  </si>
  <si>
    <t>Кудабаева Асель</t>
  </si>
  <si>
    <t>Кульбаева Дана</t>
  </si>
  <si>
    <t>Кульбаева Зара</t>
  </si>
  <si>
    <t>Кунаева Гаухара</t>
  </si>
  <si>
    <t>Курбатова Александра</t>
  </si>
  <si>
    <t>Лепихова Арина</t>
  </si>
  <si>
    <t>Лузина Екатерина</t>
  </si>
  <si>
    <t>Мазур Иванка</t>
  </si>
  <si>
    <t>Мальбекова Дарья (заморожен 02.12.24)</t>
  </si>
  <si>
    <t>Микляева Мария</t>
  </si>
  <si>
    <t>Молдагулова Мадина</t>
  </si>
  <si>
    <t>Молдакулова Айбике</t>
  </si>
  <si>
    <t>Назырова Рамина</t>
  </si>
  <si>
    <t>Низамова Юлия</t>
  </si>
  <si>
    <t>Никитенко Елена</t>
  </si>
  <si>
    <t>Никулина Татьяна</t>
  </si>
  <si>
    <t>Новикова Маргарита</t>
  </si>
  <si>
    <t>Нурпеисова Айдана</t>
  </si>
  <si>
    <t>Нурсеитова Эльвира</t>
  </si>
  <si>
    <t>Овчаренко Ольга</t>
  </si>
  <si>
    <t>Омаргалиева Зайтуна</t>
  </si>
  <si>
    <t>Пажинская Елена</t>
  </si>
  <si>
    <t>Палымбетова Рания</t>
  </si>
  <si>
    <t>Попова Екатерина</t>
  </si>
  <si>
    <t>Прокошева Ольга (разморозка с 03.11.25)</t>
  </si>
  <si>
    <t>Рогонова Анастасия</t>
  </si>
  <si>
    <t>Сабденова Назира</t>
  </si>
  <si>
    <t>Сагнаева Снежана</t>
  </si>
  <si>
    <t>Сатайбекова Аруна</t>
  </si>
  <si>
    <t>Сатекова Нура</t>
  </si>
  <si>
    <t>Сейсенбаева Сымбат</t>
  </si>
  <si>
    <t>Сейтжан Айсулу</t>
  </si>
  <si>
    <t>Секербекова Айгерим</t>
  </si>
  <si>
    <t>4,5*</t>
  </si>
  <si>
    <t>Сиреева Виолетта</t>
  </si>
  <si>
    <t>Смолькина Мария</t>
  </si>
  <si>
    <t>Суворова Елена</t>
  </si>
  <si>
    <t>Султангазина Гулюм</t>
  </si>
  <si>
    <t>Султанова Асем</t>
  </si>
  <si>
    <t>Тауасарова Жулдыз</t>
  </si>
  <si>
    <t>Тлегенова Улжан (заморожен 22.08.24)</t>
  </si>
  <si>
    <t>Тлеубаева Мадина</t>
  </si>
  <si>
    <t>Туржанова Асель</t>
  </si>
  <si>
    <t>Устьянцева Алёна</t>
  </si>
  <si>
    <t>Утепбергенова Жулдыз</t>
  </si>
  <si>
    <t>Фелькер Татьяна (заморожен 01.07.25)</t>
  </si>
  <si>
    <t>Фокаиди Евгения</t>
  </si>
  <si>
    <t>Цыкунова Ольга</t>
  </si>
  <si>
    <t>Чанкалиди Лаура</t>
  </si>
  <si>
    <t>Чернобровкина Элина</t>
  </si>
  <si>
    <t>Чугунова Диля</t>
  </si>
  <si>
    <t>Шамилькызы Назерке</t>
  </si>
  <si>
    <t>Шахворостова Татьяна</t>
  </si>
  <si>
    <t>Швецова Виктория</t>
  </si>
  <si>
    <t>Эртман Анастасия</t>
  </si>
  <si>
    <t>Абдраимова Алия</t>
  </si>
  <si>
    <t>Абетеева Гульнара</t>
  </si>
  <si>
    <t>Абильдаева Таира</t>
  </si>
  <si>
    <t>Абишева Жания</t>
  </si>
  <si>
    <t>Айтбаева Назым</t>
  </si>
  <si>
    <t>Акритидис Арина</t>
  </si>
  <si>
    <t>pro 1</t>
  </si>
  <si>
    <t>Алисултанова Назира</t>
  </si>
  <si>
    <t>Арап Асылай</t>
  </si>
  <si>
    <t>Аристанбаева Дана</t>
  </si>
  <si>
    <t>Арифова Наиля</t>
  </si>
  <si>
    <t>Артюхина Алина</t>
  </si>
  <si>
    <t>Асылбаева Айгерим</t>
  </si>
  <si>
    <t>Ауель Динара</t>
  </si>
  <si>
    <t>Ахметжан Гульдана</t>
  </si>
  <si>
    <t>Байбулатова Айгуль</t>
  </si>
  <si>
    <t>Батыршаева Раушан</t>
  </si>
  <si>
    <t>Бахарева Елена</t>
  </si>
  <si>
    <t>Бейсен Ханымсулу</t>
  </si>
  <si>
    <t>Бейсенова Асель</t>
  </si>
  <si>
    <t>Бельская Марина</t>
  </si>
  <si>
    <t>Булегенова Минира</t>
  </si>
  <si>
    <t>Валетова Татьяна</t>
  </si>
  <si>
    <t>Вахрушева Лолита</t>
  </si>
  <si>
    <t>5,0*</t>
  </si>
  <si>
    <t>Восканян Лалита</t>
  </si>
  <si>
    <t>Гурова Екатерина</t>
  </si>
  <si>
    <t>Демарко Анар</t>
  </si>
  <si>
    <t>Денисова Елена</t>
  </si>
  <si>
    <t>Дутбаева Галия</t>
  </si>
  <si>
    <t>Дюсюбекова Айнур</t>
  </si>
  <si>
    <t>Евсеева Екатерина</t>
  </si>
  <si>
    <t>Еркулиева Далида</t>
  </si>
  <si>
    <t>Жалдыбаева Эльмира</t>
  </si>
  <si>
    <t>Жаментикова Медина</t>
  </si>
  <si>
    <t>pro 3</t>
  </si>
  <si>
    <t>Жумахметова Лиза</t>
  </si>
  <si>
    <t>Зуева Нонна</t>
  </si>
  <si>
    <t>Иванова Екатерина (V)</t>
  </si>
  <si>
    <t>Исабекова Адина</t>
  </si>
  <si>
    <t>Искакова Айдана</t>
  </si>
  <si>
    <t>Кайрат Айша</t>
  </si>
  <si>
    <t>Кан Катерина</t>
  </si>
  <si>
    <t>Каратаева Асель</t>
  </si>
  <si>
    <t>Карцева Екатерина</t>
  </si>
  <si>
    <t>Касанова София</t>
  </si>
  <si>
    <t>Кашеварова Ксения</t>
  </si>
  <si>
    <t>Когаршин Жанель</t>
  </si>
  <si>
    <t>Кожахметова Тогжан</t>
  </si>
  <si>
    <t>pro</t>
  </si>
  <si>
    <t>Кошым-Ногай Инабат</t>
  </si>
  <si>
    <t>Куандыкова Аделя</t>
  </si>
  <si>
    <t>Куаныш Айгерим</t>
  </si>
  <si>
    <t>Кудайбергенова Гаухар</t>
  </si>
  <si>
    <t>Кузнецова Анна</t>
  </si>
  <si>
    <t>Кузьменко Наталья</t>
  </si>
  <si>
    <t>Кузьмина Татьяна</t>
  </si>
  <si>
    <t>Лактионова Светлана</t>
  </si>
  <si>
    <t>Лихобабенко Алла</t>
  </si>
  <si>
    <t>Локшина Алла</t>
  </si>
  <si>
    <t>Маймакова Анара</t>
  </si>
  <si>
    <t>Маусымбекова Малика</t>
  </si>
  <si>
    <t>Маханова Айша</t>
  </si>
  <si>
    <t>Микляева Анна</t>
  </si>
  <si>
    <t>Мищенко Виктория</t>
  </si>
  <si>
    <t>pro 2</t>
  </si>
  <si>
    <t>Мукатова Амина</t>
  </si>
  <si>
    <t>Мусанова Айгерим</t>
  </si>
  <si>
    <t>Мухамедьярова Айжан</t>
  </si>
  <si>
    <t>Надирова Дилан</t>
  </si>
  <si>
    <t>Надирова Тахмина</t>
  </si>
  <si>
    <t>Невдах Диана</t>
  </si>
  <si>
    <t>Нестерова Екатерина</t>
  </si>
  <si>
    <t>Омаркожаева Гуля</t>
  </si>
  <si>
    <t>Омуралиева Алтынай</t>
  </si>
  <si>
    <t>Определеннова Виктория</t>
  </si>
  <si>
    <t>Остапчук Екатерина</t>
  </si>
  <si>
    <t>Пустова Дина</t>
  </si>
  <si>
    <t>Пьянкова Екатерина</t>
  </si>
  <si>
    <t>Рахимжанова Алия</t>
  </si>
  <si>
    <t>Сабитова Гаухар</t>
  </si>
  <si>
    <t>Саватеева Юлия</t>
  </si>
  <si>
    <t>5*</t>
  </si>
  <si>
    <t>Садуова Адель</t>
  </si>
  <si>
    <t>Садыкова Мариям</t>
  </si>
  <si>
    <t>Салькен Хорлан</t>
  </si>
  <si>
    <t>Санкибаева Жулдыз</t>
  </si>
  <si>
    <t>Сарыкулова Лаура</t>
  </si>
  <si>
    <t>Сейткулова Асель</t>
  </si>
  <si>
    <t>Сиитова Лейли</t>
  </si>
  <si>
    <t>Синицына Мария</t>
  </si>
  <si>
    <t>Смирнова Элина</t>
  </si>
  <si>
    <t>Сокол Олеся</t>
  </si>
  <si>
    <t>Спабек Заура</t>
  </si>
  <si>
    <t>Таирова Альфия</t>
  </si>
  <si>
    <t>Темирлан Айжан</t>
  </si>
  <si>
    <t>Тленчиева Дина</t>
  </si>
  <si>
    <t>Толеубек Айжан</t>
  </si>
  <si>
    <t>Тукибаева Мадина</t>
  </si>
  <si>
    <t>Тулемисова Малике</t>
  </si>
  <si>
    <t>Тютюнникова Наталья</t>
  </si>
  <si>
    <t>Угольникова Татьяна</t>
  </si>
  <si>
    <t>Ужкенова Сагиля</t>
  </si>
  <si>
    <t>Фахрутдинова Рада</t>
  </si>
  <si>
    <t>Харченко Юна</t>
  </si>
  <si>
    <t>Храмцова Валерия</t>
  </si>
  <si>
    <t>Черкаская Олеся</t>
  </si>
  <si>
    <t>Чернышева Диана</t>
  </si>
  <si>
    <t>Чигрина Арина</t>
  </si>
  <si>
    <t>Чумак (Ли) Наталья</t>
  </si>
  <si>
    <t>Чынгараева Жибек</t>
  </si>
  <si>
    <t>Шайкенова Шаира</t>
  </si>
  <si>
    <t>Шаркова Карина</t>
  </si>
  <si>
    <t>Шевелева Вера</t>
  </si>
  <si>
    <t>Шибаева Юлия</t>
  </si>
  <si>
    <t>Шиповская Елена</t>
  </si>
  <si>
    <t>Юй-Же-Сян Александра</t>
  </si>
  <si>
    <t>Юрчук Лейла</t>
  </si>
  <si>
    <t>Яковлева Ксения</t>
  </si>
  <si>
    <t>Мальбекова Дарья</t>
  </si>
  <si>
    <t>Кривошеева Елизавета</t>
  </si>
  <si>
    <t>Прокошева Ольга</t>
  </si>
  <si>
    <r>
      <rPr>
        <b/>
        <sz val="10"/>
        <color theme="7" tint="-0.499984740745262"/>
        <rFont val="Arial Narrow"/>
        <family val="2"/>
        <charset val="204"/>
      </rPr>
      <t>Mixed 360</t>
    </r>
    <r>
      <rPr>
        <sz val="10"/>
        <color theme="7" tint="-0.499984740745262"/>
        <rFont val="Arial Narrow"/>
        <family val="2"/>
        <charset val="204"/>
      </rPr>
      <t xml:space="preserve">
 2026
(indoor hard)</t>
    </r>
  </si>
  <si>
    <r>
      <rPr>
        <b/>
        <sz val="10"/>
        <color theme="7" tint="-0.499984740745262"/>
        <rFont val="Arial Narrow"/>
        <family val="2"/>
        <charset val="204"/>
      </rPr>
      <t>Challenge MIXED 360</t>
    </r>
    <r>
      <rPr>
        <sz val="10"/>
        <color theme="7" tint="-0.499984740745262"/>
        <rFont val="Arial Narrow"/>
        <family val="2"/>
        <charset val="204"/>
      </rPr>
      <t xml:space="preserve">
28 февраля - 01 марта 2026
Alatau 
(indoor hard)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</si>
</sst>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\(\+#,###\);\(\–#,###\);\(#0\)"/>
    <numFmt numFmtId="165" formatCode="0.0"/>
    <numFmt numFmtId="166" formatCode="\(\+##,##0.0\);\(\–##,##0.0\);\(#0\)"/>
    <numFmt numFmtId="167" formatCode="\(\+#\);\(\–#\);\(#,##0\)"/>
    <numFmt numFmtId="168" formatCode="#,##0.0"/>
    <numFmt numFmtId="169" formatCode="0.0%"/>
  </numFmts>
  <fonts count="6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b/>
      <sz val="9"/>
      <color theme="1" tint="0.249977111117893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rgb="FF00B050"/>
      <name val="Arial"/>
      <family val="2"/>
      <charset val="204"/>
    </font>
    <font>
      <sz val="12"/>
      <color rgb="FFFF0000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9"/>
      <color theme="0"/>
      <name val="Calibri"/>
      <family val="2"/>
      <charset val="204"/>
      <scheme val="minor"/>
    </font>
    <font>
      <b/>
      <sz val="11"/>
      <color rgb="FFFF0000"/>
      <name val="Arial"/>
      <family val="2"/>
      <charset val="204"/>
    </font>
    <font>
      <b/>
      <sz val="9"/>
      <color rgb="FF00B050"/>
      <name val="Arial"/>
      <family val="2"/>
      <charset val="204"/>
    </font>
    <font>
      <b/>
      <sz val="1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 tint="0.249977111117893"/>
      <name val="Arial"/>
      <family val="2"/>
      <charset val="204"/>
    </font>
    <font>
      <sz val="11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1"/>
      <color theme="7" tint="-0.499984740745262"/>
      <name val="Calibri"/>
      <family val="2"/>
      <charset val="204"/>
      <scheme val="minor"/>
    </font>
    <font>
      <sz val="11"/>
      <color theme="7" tint="-0.499984740745262"/>
      <name val="Calibri"/>
      <family val="2"/>
      <charset val="204"/>
      <scheme val="minor"/>
    </font>
    <font>
      <b/>
      <sz val="11"/>
      <color theme="7" tint="-0.499984740745262"/>
      <name val="Arial Narrow"/>
      <family val="2"/>
      <charset val="204"/>
    </font>
    <font>
      <sz val="11"/>
      <color theme="7" tint="-0.499984740745262"/>
      <name val="Calibri"/>
      <family val="2"/>
      <scheme val="minor"/>
    </font>
    <font>
      <b/>
      <sz val="12"/>
      <color theme="7" tint="-0.499984740745262"/>
      <name val="Arial Narrow"/>
      <family val="2"/>
      <charset val="204"/>
    </font>
    <font>
      <b/>
      <sz val="10"/>
      <color theme="7" tint="-0.499984740745262"/>
      <name val="Arial Narrow"/>
      <family val="2"/>
      <charset val="204"/>
    </font>
    <font>
      <sz val="11"/>
      <color theme="7" tint="-0.499984740745262"/>
      <name val="Arial Narrow"/>
      <family val="2"/>
      <charset val="204"/>
    </font>
    <font>
      <sz val="10"/>
      <color theme="7" tint="-0.499984740745262"/>
      <name val="Arial Narrow"/>
      <family val="2"/>
      <charset val="204"/>
    </font>
    <font>
      <b/>
      <sz val="12"/>
      <color theme="7" tint="-0.499984740745262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b/>
      <sz val="12"/>
      <color rgb="FFC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2" tint="-0.499984740745262"/>
      <name val="Arial"/>
      <family val="2"/>
      <charset val="204"/>
    </font>
    <font>
      <sz val="9"/>
      <color theme="2" tint="-0.499984740745262"/>
      <name val="Arial"/>
      <family val="2"/>
      <charset val="204"/>
    </font>
    <font>
      <sz val="8"/>
      <color theme="2" tint="-0.499984740745262"/>
      <name val="Arial Narrow"/>
      <family val="2"/>
      <charset val="204"/>
    </font>
    <font>
      <sz val="8"/>
      <color theme="2" tint="-0.499984740745262"/>
      <name val="Calibri"/>
      <family val="2"/>
      <charset val="204"/>
      <scheme val="minor"/>
    </font>
    <font>
      <b/>
      <sz val="10"/>
      <color rgb="FF000118"/>
      <name val="Nunito Sans"/>
      <charset val="204"/>
    </font>
    <font>
      <sz val="10"/>
      <color theme="1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11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0"/>
      <color theme="1"/>
      <name val="Arial Narrow"/>
      <family val="2"/>
      <charset val="204"/>
    </font>
    <font>
      <sz val="10"/>
      <color theme="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sz val="8"/>
      <color theme="7" tint="-0.499984740745262"/>
      <name val="Arial Narrow"/>
      <family val="2"/>
      <charset val="204"/>
    </font>
    <font>
      <sz val="6"/>
      <color theme="1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rgb="FF00B05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40404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b/>
      <sz val="11"/>
      <color rgb="FF00B050"/>
      <name val="Arial"/>
      <family val="2"/>
      <charset val="204"/>
    </font>
    <font>
      <b/>
      <sz val="11"/>
      <color rgb="FF40404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40404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rgb="FF404040"/>
      <name val="Arial"/>
      <family val="2"/>
      <charset val="204"/>
    </font>
    <font>
      <sz val="16"/>
      <color theme="5" tint="-0.249977111117893"/>
      <name val="Arial"/>
      <family val="2"/>
      <charset val="204"/>
    </font>
    <font>
      <sz val="11"/>
      <color theme="5" tint="-0.249977111117893"/>
      <name val="Calibri"/>
      <family val="2"/>
      <charset val="204"/>
      <scheme val="minor"/>
    </font>
    <font>
      <sz val="11"/>
      <color theme="5" tint="-0.249977111117893"/>
      <name val="Calibri"/>
      <family val="2"/>
      <scheme val="minor"/>
    </font>
    <font>
      <sz val="14"/>
      <color theme="5" tint="-0.249977111117893"/>
      <name val="Arial"/>
      <family val="2"/>
      <charset val="204"/>
    </font>
    <font>
      <sz val="11"/>
      <color theme="5" tint="-0.249977111117893"/>
      <name val="Arial"/>
      <family val="2"/>
      <charset val="204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CE6F1"/>
        <bgColor rgb="FFDCE6F1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6"/>
        <bgColor rgb="FFFFFFFF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45" fillId="0" borderId="0"/>
  </cellStyleXfs>
  <cellXfs count="288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left" vertical="center" wrapText="1" indent="1"/>
    </xf>
    <xf numFmtId="165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shrinkToFit="1"/>
    </xf>
    <xf numFmtId="166" fontId="11" fillId="0" borderId="20" xfId="0" applyNumberFormat="1" applyFont="1" applyBorder="1" applyAlignment="1">
      <alignment horizontal="center" vertical="center" shrinkToFit="1"/>
    </xf>
    <xf numFmtId="167" fontId="13" fillId="0" borderId="3" xfId="0" applyNumberFormat="1" applyFont="1" applyBorder="1" applyAlignment="1">
      <alignment horizontal="center" vertical="center" shrinkToFit="1"/>
    </xf>
    <xf numFmtId="3" fontId="14" fillId="0" borderId="22" xfId="0" applyNumberFormat="1" applyFont="1" applyBorder="1" applyAlignment="1">
      <alignment horizontal="center" vertical="center" shrinkToFit="1"/>
    </xf>
    <xf numFmtId="3" fontId="15" fillId="0" borderId="15" xfId="0" applyNumberFormat="1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168" fontId="14" fillId="0" borderId="22" xfId="0" applyNumberFormat="1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166" fontId="11" fillId="0" borderId="1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0" fillId="0" borderId="20" xfId="0" applyBorder="1" applyAlignment="1">
      <alignment horizontal="center"/>
    </xf>
    <xf numFmtId="3" fontId="12" fillId="0" borderId="15" xfId="0" applyNumberFormat="1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left" vertical="center" indent="2" shrinkToFit="1"/>
    </xf>
    <xf numFmtId="0" fontId="6" fillId="0" borderId="29" xfId="0" applyFont="1" applyBorder="1" applyAlignment="1">
      <alignment horizontal="left" vertical="center" indent="2" shrinkToFit="1"/>
    </xf>
    <xf numFmtId="0" fontId="5" fillId="0" borderId="0" xfId="0" applyFont="1" applyAlignment="1">
      <alignment horizontal="left" vertical="center" wrapText="1" indent="2"/>
    </xf>
    <xf numFmtId="0" fontId="3" fillId="0" borderId="4" xfId="0" applyFont="1" applyBorder="1" applyAlignment="1">
      <alignment horizontal="left" vertical="center" wrapText="1" indent="1"/>
    </xf>
    <xf numFmtId="165" fontId="0" fillId="0" borderId="4" xfId="0" applyNumberFormat="1" applyBorder="1" applyAlignment="1">
      <alignment horizontal="center"/>
    </xf>
    <xf numFmtId="0" fontId="0" fillId="0" borderId="36" xfId="0" applyBorder="1" applyAlignment="1">
      <alignment horizontal="center"/>
    </xf>
    <xf numFmtId="166" fontId="11" fillId="0" borderId="4" xfId="0" applyNumberFormat="1" applyFont="1" applyBorder="1" applyAlignment="1">
      <alignment horizontal="center" vertical="center" shrinkToFit="1"/>
    </xf>
    <xf numFmtId="0" fontId="7" fillId="0" borderId="30" xfId="0" applyFont="1" applyBorder="1" applyAlignment="1">
      <alignment horizontal="left" vertical="center" wrapText="1" indent="1"/>
    </xf>
    <xf numFmtId="165" fontId="0" fillId="0" borderId="30" xfId="0" applyNumberFormat="1" applyBorder="1" applyAlignment="1">
      <alignment horizontal="center"/>
    </xf>
    <xf numFmtId="0" fontId="10" fillId="0" borderId="30" xfId="0" applyFont="1" applyBorder="1" applyAlignment="1">
      <alignment horizontal="center" vertical="center" shrinkToFit="1"/>
    </xf>
    <xf numFmtId="164" fontId="4" fillId="0" borderId="30" xfId="0" applyNumberFormat="1" applyFont="1" applyBorder="1" applyAlignment="1">
      <alignment horizontal="center" vertical="center" shrinkToFit="1"/>
    </xf>
    <xf numFmtId="3" fontId="12" fillId="0" borderId="38" xfId="0" applyNumberFormat="1" applyFont="1" applyBorder="1" applyAlignment="1">
      <alignment horizontal="center" vertical="center" shrinkToFit="1"/>
    </xf>
    <xf numFmtId="167" fontId="13" fillId="0" borderId="30" xfId="0" applyNumberFormat="1" applyFont="1" applyBorder="1" applyAlignment="1">
      <alignment horizontal="center" vertical="center" shrinkToFit="1"/>
    </xf>
    <xf numFmtId="0" fontId="14" fillId="0" borderId="30" xfId="0" applyFont="1" applyBorder="1" applyAlignment="1">
      <alignment horizontal="center" vertical="center" shrinkToFit="1"/>
    </xf>
    <xf numFmtId="168" fontId="14" fillId="0" borderId="39" xfId="0" applyNumberFormat="1" applyFont="1" applyBorder="1" applyAlignment="1">
      <alignment horizontal="center" vertical="center" shrinkToFit="1"/>
    </xf>
    <xf numFmtId="0" fontId="7" fillId="0" borderId="42" xfId="0" applyFont="1" applyBorder="1" applyAlignment="1">
      <alignment horizontal="left" vertical="center" wrapText="1" indent="1"/>
    </xf>
    <xf numFmtId="165" fontId="0" fillId="0" borderId="42" xfId="0" applyNumberFormat="1" applyBorder="1" applyAlignment="1">
      <alignment horizontal="center"/>
    </xf>
    <xf numFmtId="0" fontId="10" fillId="0" borderId="42" xfId="0" applyFont="1" applyBorder="1" applyAlignment="1">
      <alignment horizontal="center" vertical="center" shrinkToFit="1"/>
    </xf>
    <xf numFmtId="164" fontId="4" fillId="0" borderId="18" xfId="0" applyNumberFormat="1" applyFont="1" applyBorder="1" applyAlignment="1">
      <alignment horizontal="center" vertical="center" shrinkToFit="1"/>
    </xf>
    <xf numFmtId="3" fontId="12" fillId="0" borderId="17" xfId="0" applyNumberFormat="1" applyFont="1" applyBorder="1" applyAlignment="1">
      <alignment horizontal="center" vertical="center" shrinkToFit="1"/>
    </xf>
    <xf numFmtId="0" fontId="0" fillId="0" borderId="0" xfId="0" applyBorder="1" applyAlignment="1"/>
    <xf numFmtId="168" fontId="14" fillId="0" borderId="14" xfId="0" applyNumberFormat="1" applyFont="1" applyBorder="1" applyAlignment="1">
      <alignment horizontal="center" vertical="center" shrinkToFit="1"/>
    </xf>
    <xf numFmtId="167" fontId="13" fillId="0" borderId="14" xfId="0" applyNumberFormat="1" applyFont="1" applyBorder="1" applyAlignment="1">
      <alignment horizontal="center" vertical="center" shrinkToFit="1"/>
    </xf>
    <xf numFmtId="0" fontId="14" fillId="0" borderId="21" xfId="0" applyFont="1" applyBorder="1" applyAlignment="1">
      <alignment horizontal="center" vertical="center" shrinkToFit="1"/>
    </xf>
    <xf numFmtId="0" fontId="2" fillId="0" borderId="0" xfId="1" applyAlignment="1">
      <alignment horizontal="center"/>
    </xf>
    <xf numFmtId="0" fontId="2" fillId="0" borderId="0" xfId="1" applyAlignment="1">
      <alignment horizontal="left"/>
    </xf>
    <xf numFmtId="0" fontId="2" fillId="0" borderId="0" xfId="1"/>
    <xf numFmtId="0" fontId="34" fillId="0" borderId="0" xfId="1" applyFont="1"/>
    <xf numFmtId="16" fontId="2" fillId="0" borderId="0" xfId="1" applyNumberFormat="1" applyAlignment="1">
      <alignment horizontal="left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35" fillId="0" borderId="0" xfId="1" applyFont="1" applyAlignment="1">
      <alignment horizontal="center" vertical="center"/>
    </xf>
    <xf numFmtId="0" fontId="29" fillId="0" borderId="0" xfId="1" applyFont="1" applyAlignment="1">
      <alignment vertical="center"/>
    </xf>
    <xf numFmtId="0" fontId="36" fillId="0" borderId="0" xfId="1" applyFont="1" applyAlignment="1">
      <alignment horizontal="center" vertical="center"/>
    </xf>
    <xf numFmtId="0" fontId="40" fillId="10" borderId="1" xfId="1" applyFont="1" applyFill="1" applyBorder="1" applyAlignment="1">
      <alignment horizontal="center" vertical="center"/>
    </xf>
    <xf numFmtId="0" fontId="40" fillId="0" borderId="0" xfId="1" applyFont="1" applyAlignment="1">
      <alignment vertical="center"/>
    </xf>
    <xf numFmtId="0" fontId="41" fillId="0" borderId="1" xfId="1" applyFont="1" applyBorder="1" applyAlignment="1">
      <alignment horizontal="center" vertical="center"/>
    </xf>
    <xf numFmtId="0" fontId="42" fillId="11" borderId="1" xfId="1" applyFont="1" applyFill="1" applyBorder="1" applyAlignment="1">
      <alignment horizontal="center" vertical="center"/>
    </xf>
    <xf numFmtId="0" fontId="5" fillId="0" borderId="3" xfId="1" applyFont="1" applyBorder="1" applyAlignment="1">
      <alignment horizontal="center" vertical="center" shrinkToFit="1"/>
    </xf>
    <xf numFmtId="2" fontId="2" fillId="0" borderId="1" xfId="1" applyNumberFormat="1" applyBorder="1" applyAlignment="1">
      <alignment horizontal="center" vertical="center"/>
    </xf>
    <xf numFmtId="0" fontId="35" fillId="0" borderId="1" xfId="1" applyFont="1" applyBorder="1" applyAlignment="1">
      <alignment horizontal="center" vertical="center"/>
    </xf>
    <xf numFmtId="0" fontId="2" fillId="0" borderId="2" xfId="1" applyBorder="1" applyAlignment="1">
      <alignment vertical="center"/>
    </xf>
    <xf numFmtId="0" fontId="5" fillId="12" borderId="3" xfId="1" applyFont="1" applyFill="1" applyBorder="1" applyAlignment="1">
      <alignment horizontal="center" vertical="center" shrinkToFit="1"/>
    </xf>
    <xf numFmtId="0" fontId="2" fillId="0" borderId="1" xfId="1" applyBorder="1" applyAlignment="1">
      <alignment horizontal="center" vertical="center"/>
    </xf>
    <xf numFmtId="0" fontId="36" fillId="0" borderId="1" xfId="1" applyFont="1" applyBorder="1" applyAlignment="1">
      <alignment horizontal="center" vertical="center"/>
    </xf>
    <xf numFmtId="0" fontId="29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shrinkToFit="1"/>
    </xf>
    <xf numFmtId="169" fontId="35" fillId="0" borderId="1" xfId="1" applyNumberFormat="1" applyFont="1" applyBorder="1" applyAlignment="1">
      <alignment horizontal="center" vertical="center"/>
    </xf>
    <xf numFmtId="0" fontId="2" fillId="0" borderId="3" xfId="1" applyBorder="1" applyAlignment="1">
      <alignment vertical="center"/>
    </xf>
    <xf numFmtId="169" fontId="36" fillId="0" borderId="1" xfId="1" applyNumberFormat="1" applyFont="1" applyBorder="1" applyAlignment="1">
      <alignment horizontal="center" vertical="center"/>
    </xf>
    <xf numFmtId="169" fontId="35" fillId="12" borderId="1" xfId="1" applyNumberFormat="1" applyFont="1" applyFill="1" applyBorder="1" applyAlignment="1">
      <alignment horizontal="center" vertical="center"/>
    </xf>
    <xf numFmtId="169" fontId="35" fillId="12" borderId="2" xfId="1" applyNumberFormat="1" applyFont="1" applyFill="1" applyBorder="1" applyAlignment="1">
      <alignment horizontal="center" vertical="center"/>
    </xf>
    <xf numFmtId="169" fontId="35" fillId="0" borderId="3" xfId="1" applyNumberFormat="1" applyFont="1" applyBorder="1" applyAlignment="1">
      <alignment horizontal="center" vertical="center"/>
    </xf>
    <xf numFmtId="0" fontId="2" fillId="12" borderId="2" xfId="1" applyFill="1" applyBorder="1" applyAlignment="1">
      <alignment vertical="center"/>
    </xf>
    <xf numFmtId="169" fontId="35" fillId="12" borderId="3" xfId="1" applyNumberFormat="1" applyFont="1" applyFill="1" applyBorder="1" applyAlignment="1">
      <alignment horizontal="center" vertical="center"/>
    </xf>
    <xf numFmtId="0" fontId="5" fillId="12" borderId="1" xfId="1" applyFont="1" applyFill="1" applyBorder="1" applyAlignment="1">
      <alignment horizontal="center" vertical="center" shrinkToFit="1"/>
    </xf>
    <xf numFmtId="0" fontId="40" fillId="12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12" borderId="1" xfId="1" applyFont="1" applyFill="1" applyBorder="1" applyAlignment="1">
      <alignment horizontal="center" vertical="center" wrapText="1"/>
    </xf>
    <xf numFmtId="0" fontId="44" fillId="0" borderId="1" xfId="0" applyFont="1" applyBorder="1" applyAlignment="1">
      <alignment horizontal="center"/>
    </xf>
    <xf numFmtId="0" fontId="44" fillId="0" borderId="37" xfId="0" applyFont="1" applyBorder="1" applyAlignment="1">
      <alignment horizontal="center"/>
    </xf>
    <xf numFmtId="0" fontId="44" fillId="0" borderId="40" xfId="0" applyFont="1" applyBorder="1" applyAlignment="1">
      <alignment horizontal="center"/>
    </xf>
    <xf numFmtId="0" fontId="44" fillId="0" borderId="41" xfId="0" applyFont="1" applyBorder="1" applyAlignment="1">
      <alignment horizontal="center"/>
    </xf>
    <xf numFmtId="0" fontId="44" fillId="0" borderId="0" xfId="0" applyFont="1"/>
    <xf numFmtId="0" fontId="30" fillId="7" borderId="1" xfId="0" applyFont="1" applyFill="1" applyBorder="1" applyAlignment="1">
      <alignment horizontal="center" vertical="center" shrinkToFit="1"/>
    </xf>
    <xf numFmtId="164" fontId="31" fillId="7" borderId="3" xfId="0" applyNumberFormat="1" applyFont="1" applyFill="1" applyBorder="1" applyAlignment="1">
      <alignment horizontal="center" vertical="center" shrinkToFit="1"/>
    </xf>
    <xf numFmtId="3" fontId="30" fillId="7" borderId="15" xfId="0" applyNumberFormat="1" applyFont="1" applyFill="1" applyBorder="1" applyAlignment="1">
      <alignment horizontal="center" vertical="center" shrinkToFit="1"/>
    </xf>
    <xf numFmtId="164" fontId="31" fillId="7" borderId="2" xfId="0" applyNumberFormat="1" applyFont="1" applyFill="1" applyBorder="1" applyAlignment="1">
      <alignment horizontal="center" vertical="center" shrinkToFit="1"/>
    </xf>
    <xf numFmtId="3" fontId="30" fillId="7" borderId="12" xfId="0" applyNumberFormat="1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indent="2" shrinkToFit="1"/>
    </xf>
    <xf numFmtId="164" fontId="4" fillId="0" borderId="1" xfId="0" applyNumberFormat="1" applyFont="1" applyBorder="1" applyAlignment="1">
      <alignment horizontal="center" vertical="center" shrinkToFit="1"/>
    </xf>
    <xf numFmtId="3" fontId="12" fillId="0" borderId="1" xfId="0" applyNumberFormat="1" applyFont="1" applyBorder="1" applyAlignment="1">
      <alignment horizontal="center" vertical="center" shrinkToFit="1"/>
    </xf>
    <xf numFmtId="167" fontId="13" fillId="0" borderId="1" xfId="0" applyNumberFormat="1" applyFont="1" applyBorder="1" applyAlignment="1">
      <alignment horizontal="center" vertical="center" shrinkToFit="1"/>
    </xf>
    <xf numFmtId="3" fontId="14" fillId="0" borderId="1" xfId="0" applyNumberFormat="1" applyFont="1" applyBorder="1" applyAlignment="1">
      <alignment horizontal="center" vertical="center" shrinkToFit="1"/>
    </xf>
    <xf numFmtId="3" fontId="15" fillId="0" borderId="1" xfId="0" applyNumberFormat="1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168" fontId="14" fillId="0" borderId="1" xfId="0" applyNumberFormat="1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10" fillId="0" borderId="38" xfId="0" applyFont="1" applyBorder="1" applyAlignment="1">
      <alignment horizontal="center" vertical="center" shrinkToFit="1"/>
    </xf>
    <xf numFmtId="0" fontId="10" fillId="0" borderId="43" xfId="0" applyFont="1" applyBorder="1" applyAlignment="1">
      <alignment horizontal="center" vertical="center" shrinkToFit="1"/>
    </xf>
    <xf numFmtId="0" fontId="10" fillId="0" borderId="51" xfId="0" applyFont="1" applyBorder="1" applyAlignment="1">
      <alignment horizontal="center" vertical="center" shrinkToFit="1"/>
    </xf>
    <xf numFmtId="0" fontId="0" fillId="0" borderId="30" xfId="0" applyBorder="1" applyAlignment="1">
      <alignment horizontal="center"/>
    </xf>
    <xf numFmtId="0" fontId="6" fillId="0" borderId="30" xfId="0" applyFont="1" applyBorder="1" applyAlignment="1">
      <alignment horizontal="left" vertical="center" indent="2" shrinkToFit="1"/>
    </xf>
    <xf numFmtId="166" fontId="11" fillId="0" borderId="30" xfId="0" applyNumberFormat="1" applyFont="1" applyBorder="1" applyAlignment="1">
      <alignment horizontal="center" vertical="center" shrinkToFit="1"/>
    </xf>
    <xf numFmtId="3" fontId="12" fillId="0" borderId="30" xfId="0" applyNumberFormat="1" applyFont="1" applyBorder="1" applyAlignment="1">
      <alignment horizontal="center" vertical="center" shrinkToFit="1"/>
    </xf>
    <xf numFmtId="3" fontId="14" fillId="0" borderId="30" xfId="0" applyNumberFormat="1" applyFont="1" applyBorder="1" applyAlignment="1">
      <alignment horizontal="center" vertical="center" shrinkToFit="1"/>
    </xf>
    <xf numFmtId="3" fontId="15" fillId="0" borderId="30" xfId="0" applyNumberFormat="1" applyFont="1" applyBorder="1" applyAlignment="1">
      <alignment horizontal="center" vertical="center" shrinkToFit="1"/>
    </xf>
    <xf numFmtId="168" fontId="14" fillId="0" borderId="30" xfId="0" applyNumberFormat="1" applyFont="1" applyBorder="1" applyAlignment="1">
      <alignment horizontal="center" vertical="center" shrinkToFit="1"/>
    </xf>
    <xf numFmtId="168" fontId="14" fillId="0" borderId="52" xfId="0" applyNumberFormat="1" applyFont="1" applyBorder="1" applyAlignment="1">
      <alignment horizontal="center" vertical="center" shrinkToFit="1"/>
    </xf>
    <xf numFmtId="0" fontId="0" fillId="0" borderId="42" xfId="0" applyBorder="1" applyAlignment="1">
      <alignment horizontal="center"/>
    </xf>
    <xf numFmtId="0" fontId="6" fillId="0" borderId="42" xfId="0" applyFont="1" applyBorder="1" applyAlignment="1">
      <alignment horizontal="left" vertical="center" indent="2" shrinkToFit="1"/>
    </xf>
    <xf numFmtId="166" fontId="11" fillId="0" borderId="42" xfId="0" applyNumberFormat="1" applyFont="1" applyBorder="1" applyAlignment="1">
      <alignment horizontal="center" vertical="center" shrinkToFit="1"/>
    </xf>
    <xf numFmtId="164" fontId="4" fillId="0" borderId="42" xfId="0" applyNumberFormat="1" applyFont="1" applyBorder="1" applyAlignment="1">
      <alignment horizontal="center" vertical="center" shrinkToFit="1"/>
    </xf>
    <xf numFmtId="3" fontId="12" fillId="0" borderId="42" xfId="0" applyNumberFormat="1" applyFont="1" applyBorder="1" applyAlignment="1">
      <alignment horizontal="center" vertical="center" shrinkToFit="1"/>
    </xf>
    <xf numFmtId="167" fontId="13" fillId="0" borderId="42" xfId="0" applyNumberFormat="1" applyFont="1" applyBorder="1" applyAlignment="1">
      <alignment horizontal="center" vertical="center" shrinkToFit="1"/>
    </xf>
    <xf numFmtId="3" fontId="14" fillId="0" borderId="42" xfId="0" applyNumberFormat="1" applyFont="1" applyBorder="1" applyAlignment="1">
      <alignment horizontal="center" vertical="center" shrinkToFit="1"/>
    </xf>
    <xf numFmtId="3" fontId="15" fillId="0" borderId="42" xfId="0" applyNumberFormat="1" applyFont="1" applyBorder="1" applyAlignment="1">
      <alignment horizontal="center" vertical="center" shrinkToFit="1"/>
    </xf>
    <xf numFmtId="0" fontId="14" fillId="0" borderId="42" xfId="0" applyFont="1" applyBorder="1" applyAlignment="1">
      <alignment horizontal="center" vertical="center" shrinkToFit="1"/>
    </xf>
    <xf numFmtId="168" fontId="14" fillId="0" borderId="42" xfId="0" applyNumberFormat="1" applyFont="1" applyBorder="1" applyAlignment="1">
      <alignment horizontal="center" vertical="center" shrinkToFit="1"/>
    </xf>
    <xf numFmtId="168" fontId="14" fillId="0" borderId="53" xfId="0" applyNumberFormat="1" applyFont="1" applyBorder="1" applyAlignment="1">
      <alignment horizontal="center" vertical="center" shrinkToFit="1"/>
    </xf>
    <xf numFmtId="0" fontId="44" fillId="13" borderId="0" xfId="0" applyFont="1" applyFill="1"/>
    <xf numFmtId="0" fontId="0" fillId="13" borderId="34" xfId="0" applyFill="1" applyBorder="1"/>
    <xf numFmtId="165" fontId="0" fillId="13" borderId="0" xfId="0" applyNumberFormat="1" applyFill="1" applyAlignment="1">
      <alignment horizontal="center"/>
    </xf>
    <xf numFmtId="0" fontId="0" fillId="13" borderId="0" xfId="0" applyFill="1" applyAlignment="1">
      <alignment horizontal="center"/>
    </xf>
    <xf numFmtId="0" fontId="14" fillId="13" borderId="0" xfId="0" applyFont="1" applyFill="1" applyAlignment="1">
      <alignment horizontal="left" vertical="center" wrapText="1" indent="2"/>
    </xf>
    <xf numFmtId="0" fontId="14" fillId="13" borderId="0" xfId="0" applyFont="1" applyFill="1" applyAlignment="1">
      <alignment vertical="center" wrapText="1"/>
    </xf>
    <xf numFmtId="0" fontId="14" fillId="13" borderId="0" xfId="0" applyFont="1" applyFill="1" applyAlignment="1">
      <alignment horizontal="center" vertical="center" wrapText="1"/>
    </xf>
    <xf numFmtId="0" fontId="17" fillId="13" borderId="0" xfId="0" applyFont="1" applyFill="1" applyAlignment="1">
      <alignment vertical="center" wrapText="1"/>
    </xf>
    <xf numFmtId="0" fontId="0" fillId="13" borderId="34" xfId="0" applyFill="1" applyBorder="1" applyAlignment="1"/>
    <xf numFmtId="0" fontId="0" fillId="13" borderId="35" xfId="0" applyFill="1" applyBorder="1" applyAlignment="1"/>
    <xf numFmtId="0" fontId="0" fillId="13" borderId="33" xfId="0" applyFill="1" applyBorder="1" applyAlignment="1"/>
    <xf numFmtId="165" fontId="21" fillId="2" borderId="0" xfId="0" applyNumberFormat="1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165" fontId="21" fillId="2" borderId="1" xfId="0" applyNumberFormat="1" applyFont="1" applyFill="1" applyBorder="1" applyAlignment="1">
      <alignment horizontal="center"/>
    </xf>
    <xf numFmtId="0" fontId="21" fillId="2" borderId="20" xfId="0" applyFont="1" applyFill="1" applyBorder="1" applyAlignment="1">
      <alignment horizontal="center"/>
    </xf>
    <xf numFmtId="0" fontId="29" fillId="0" borderId="0" xfId="1" applyFont="1" applyAlignment="1">
      <alignment horizontal="center"/>
    </xf>
    <xf numFmtId="165" fontId="2" fillId="0" borderId="0" xfId="1" applyNumberFormat="1" applyAlignment="1">
      <alignment horizontal="center"/>
    </xf>
    <xf numFmtId="2" fontId="2" fillId="0" borderId="0" xfId="1" applyNumberFormat="1" applyAlignment="1">
      <alignment horizontal="center"/>
    </xf>
    <xf numFmtId="0" fontId="44" fillId="2" borderId="1" xfId="0" applyFont="1" applyFill="1" applyBorder="1" applyAlignment="1">
      <alignment horizontal="center"/>
    </xf>
    <xf numFmtId="0" fontId="6" fillId="0" borderId="29" xfId="0" applyFont="1" applyFill="1" applyBorder="1" applyAlignment="1">
      <alignment horizontal="left" vertical="center" indent="2" shrinkToFit="1"/>
    </xf>
    <xf numFmtId="0" fontId="0" fillId="0" borderId="0" xfId="0" applyFill="1" applyAlignment="1">
      <alignment horizontal="center"/>
    </xf>
    <xf numFmtId="0" fontId="45" fillId="0" borderId="0" xfId="2"/>
    <xf numFmtId="0" fontId="49" fillId="15" borderId="1" xfId="2" applyFont="1" applyFill="1" applyBorder="1"/>
    <xf numFmtId="0" fontId="47" fillId="15" borderId="1" xfId="2" applyFont="1" applyFill="1" applyBorder="1" applyAlignment="1">
      <alignment horizontal="center"/>
    </xf>
    <xf numFmtId="0" fontId="1" fillId="15" borderId="1" xfId="2" applyFont="1" applyFill="1" applyBorder="1" applyAlignment="1">
      <alignment horizontal="center"/>
    </xf>
    <xf numFmtId="0" fontId="50" fillId="15" borderId="1" xfId="2" applyFont="1" applyFill="1" applyBorder="1" applyAlignment="1">
      <alignment horizontal="center"/>
    </xf>
    <xf numFmtId="0" fontId="52" fillId="0" borderId="1" xfId="2" applyFont="1" applyBorder="1"/>
    <xf numFmtId="0" fontId="53" fillId="15" borderId="1" xfId="2" applyFont="1" applyFill="1" applyBorder="1" applyAlignment="1">
      <alignment horizontal="center"/>
    </xf>
    <xf numFmtId="0" fontId="51" fillId="0" borderId="1" xfId="2" applyFont="1" applyBorder="1" applyAlignment="1">
      <alignment horizontal="center"/>
    </xf>
    <xf numFmtId="0" fontId="49" fillId="0" borderId="1" xfId="2" applyFont="1" applyBorder="1"/>
    <xf numFmtId="0" fontId="1" fillId="16" borderId="1" xfId="2" applyFont="1" applyFill="1" applyBorder="1" applyAlignment="1">
      <alignment horizontal="center"/>
    </xf>
    <xf numFmtId="0" fontId="54" fillId="17" borderId="1" xfId="2" applyFont="1" applyFill="1" applyBorder="1" applyAlignment="1">
      <alignment horizontal="left"/>
    </xf>
    <xf numFmtId="0" fontId="55" fillId="17" borderId="1" xfId="2" applyFont="1" applyFill="1" applyBorder="1" applyAlignment="1">
      <alignment horizontal="left"/>
    </xf>
    <xf numFmtId="0" fontId="51" fillId="17" borderId="1" xfId="2" applyFont="1" applyFill="1" applyBorder="1" applyAlignment="1">
      <alignment horizontal="center"/>
    </xf>
    <xf numFmtId="0" fontId="52" fillId="15" borderId="1" xfId="2" applyFont="1" applyFill="1" applyBorder="1"/>
    <xf numFmtId="0" fontId="56" fillId="15" borderId="1" xfId="2" applyFont="1" applyFill="1" applyBorder="1" applyAlignment="1">
      <alignment horizontal="center"/>
    </xf>
    <xf numFmtId="0" fontId="51" fillId="15" borderId="1" xfId="2" applyFont="1" applyFill="1" applyBorder="1" applyAlignment="1">
      <alignment horizontal="center"/>
    </xf>
    <xf numFmtId="0" fontId="1" fillId="0" borderId="1" xfId="2" applyFont="1" applyBorder="1"/>
    <xf numFmtId="0" fontId="52" fillId="15" borderId="1" xfId="2" applyFont="1" applyFill="1" applyBorder="1" applyAlignment="1">
      <alignment horizontal="center"/>
    </xf>
    <xf numFmtId="0" fontId="57" fillId="15" borderId="1" xfId="2" applyFont="1" applyFill="1" applyBorder="1"/>
    <xf numFmtId="0" fontId="58" fillId="15" borderId="1" xfId="2" applyFont="1" applyFill="1" applyBorder="1" applyAlignment="1">
      <alignment horizontal="center"/>
    </xf>
    <xf numFmtId="0" fontId="57" fillId="0" borderId="1" xfId="2" applyFont="1" applyBorder="1"/>
    <xf numFmtId="0" fontId="45" fillId="0" borderId="0" xfId="2" applyAlignment="1">
      <alignment horizontal="center"/>
    </xf>
    <xf numFmtId="0" fontId="1" fillId="0" borderId="0" xfId="1" applyFont="1" applyAlignment="1">
      <alignment horizontal="center"/>
    </xf>
    <xf numFmtId="0" fontId="3" fillId="2" borderId="4" xfId="0" applyFont="1" applyFill="1" applyBorder="1" applyAlignment="1">
      <alignment horizontal="left" vertical="center" wrapText="1" indent="1"/>
    </xf>
    <xf numFmtId="165" fontId="0" fillId="2" borderId="4" xfId="0" applyNumberFormat="1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6" fillId="2" borderId="29" xfId="0" applyFont="1" applyFill="1" applyBorder="1" applyAlignment="1">
      <alignment horizontal="left" vertical="center" indent="2" shrinkToFit="1"/>
    </xf>
    <xf numFmtId="0" fontId="0" fillId="2" borderId="0" xfId="0" applyFill="1" applyAlignment="1">
      <alignment horizontal="center"/>
    </xf>
    <xf numFmtId="166" fontId="11" fillId="2" borderId="4" xfId="0" applyNumberFormat="1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shrinkToFit="1"/>
    </xf>
    <xf numFmtId="164" fontId="4" fillId="2" borderId="3" xfId="0" applyNumberFormat="1" applyFont="1" applyFill="1" applyBorder="1" applyAlignment="1">
      <alignment horizontal="center" vertical="center" shrinkToFit="1"/>
    </xf>
    <xf numFmtId="3" fontId="12" fillId="2" borderId="15" xfId="0" applyNumberFormat="1" applyFont="1" applyFill="1" applyBorder="1" applyAlignment="1">
      <alignment horizontal="center" vertical="center" shrinkToFit="1"/>
    </xf>
    <xf numFmtId="167" fontId="13" fillId="2" borderId="3" xfId="0" applyNumberFormat="1" applyFont="1" applyFill="1" applyBorder="1" applyAlignment="1">
      <alignment horizontal="center" vertical="center" shrinkToFit="1"/>
    </xf>
    <xf numFmtId="3" fontId="14" fillId="2" borderId="22" xfId="0" applyNumberFormat="1" applyFont="1" applyFill="1" applyBorder="1" applyAlignment="1">
      <alignment horizontal="center" vertical="center" shrinkToFit="1"/>
    </xf>
    <xf numFmtId="3" fontId="15" fillId="2" borderId="15" xfId="0" applyNumberFormat="1" applyFont="1" applyFill="1" applyBorder="1" applyAlignment="1">
      <alignment horizontal="center" vertical="center" shrinkToFit="1"/>
    </xf>
    <xf numFmtId="167" fontId="13" fillId="2" borderId="14" xfId="0" applyNumberFormat="1" applyFont="1" applyFill="1" applyBorder="1" applyAlignment="1">
      <alignment horizontal="center" vertical="center" shrinkToFit="1"/>
    </xf>
    <xf numFmtId="0" fontId="14" fillId="2" borderId="21" xfId="0" applyFont="1" applyFill="1" applyBorder="1" applyAlignment="1">
      <alignment horizontal="center" vertical="center" shrinkToFit="1"/>
    </xf>
    <xf numFmtId="168" fontId="14" fillId="2" borderId="22" xfId="0" applyNumberFormat="1" applyFont="1" applyFill="1" applyBorder="1" applyAlignment="1">
      <alignment horizontal="center" vertical="center" shrinkToFit="1"/>
    </xf>
    <xf numFmtId="0" fontId="27" fillId="0" borderId="33" xfId="0" applyFont="1" applyBorder="1" applyAlignment="1">
      <alignment vertical="center" wrapText="1"/>
    </xf>
    <xf numFmtId="0" fontId="27" fillId="0" borderId="34" xfId="0" applyFont="1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34" xfId="0" applyBorder="1" applyAlignment="1"/>
    <xf numFmtId="0" fontId="0" fillId="0" borderId="35" xfId="0" applyBorder="1" applyAlignment="1"/>
    <xf numFmtId="0" fontId="24" fillId="2" borderId="7" xfId="0" applyFont="1" applyFill="1" applyBorder="1" applyAlignment="1">
      <alignment horizontal="center" vertical="center" wrapText="1"/>
    </xf>
    <xf numFmtId="0" fontId="24" fillId="2" borderId="47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4" fillId="2" borderId="57" xfId="0" applyFont="1" applyFill="1" applyBorder="1" applyAlignment="1">
      <alignment horizontal="center" vertical="center" wrapText="1"/>
    </xf>
    <xf numFmtId="0" fontId="25" fillId="2" borderId="24" xfId="0" applyFont="1" applyFill="1" applyBorder="1" applyAlignment="1">
      <alignment horizontal="center" vertical="center" wrapText="1"/>
    </xf>
    <xf numFmtId="0" fontId="25" fillId="2" borderId="25" xfId="0" applyFont="1" applyFill="1" applyBorder="1" applyAlignment="1">
      <alignment horizontal="center" vertical="center" wrapText="1"/>
    </xf>
    <xf numFmtId="0" fontId="25" fillId="2" borderId="21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5" fillId="2" borderId="13" xfId="0" applyFont="1" applyFill="1" applyBorder="1" applyAlignment="1">
      <alignment horizontal="center" vertical="center" wrapText="1"/>
    </xf>
    <xf numFmtId="0" fontId="25" fillId="2" borderId="22" xfId="0" applyFont="1" applyFill="1" applyBorder="1" applyAlignment="1">
      <alignment horizontal="center" vertical="center" wrapText="1"/>
    </xf>
    <xf numFmtId="0" fontId="22" fillId="2" borderId="24" xfId="0" applyFont="1" applyFill="1" applyBorder="1" applyAlignment="1">
      <alignment horizontal="center" vertical="center" wrapText="1"/>
    </xf>
    <xf numFmtId="0" fontId="22" fillId="2" borderId="25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22" fillId="2" borderId="26" xfId="0" applyFont="1" applyFill="1" applyBorder="1" applyAlignment="1">
      <alignment horizontal="center" vertical="center" wrapText="1"/>
    </xf>
    <xf numFmtId="0" fontId="26" fillId="2" borderId="27" xfId="0" applyFont="1" applyFill="1" applyBorder="1" applyAlignment="1">
      <alignment horizontal="center" vertical="center" wrapText="1"/>
    </xf>
    <xf numFmtId="0" fontId="26" fillId="2" borderId="28" xfId="0" applyFont="1" applyFill="1" applyBorder="1" applyAlignment="1">
      <alignment horizontal="center" vertical="center" wrapText="1"/>
    </xf>
    <xf numFmtId="0" fontId="43" fillId="2" borderId="24" xfId="0" applyFont="1" applyFill="1" applyBorder="1" applyAlignment="1">
      <alignment horizontal="center" vertical="center" wrapText="1"/>
    </xf>
    <xf numFmtId="0" fontId="43" fillId="2" borderId="25" xfId="0" applyFont="1" applyFill="1" applyBorder="1" applyAlignment="1">
      <alignment horizontal="center" vertical="center" wrapText="1"/>
    </xf>
    <xf numFmtId="0" fontId="43" fillId="2" borderId="21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vertical="center" wrapText="1"/>
    </xf>
    <xf numFmtId="0" fontId="18" fillId="2" borderId="3" xfId="0" applyFont="1" applyFill="1" applyBorder="1" applyAlignment="1">
      <alignment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vertical="center" wrapText="1"/>
    </xf>
    <xf numFmtId="0" fontId="18" fillId="2" borderId="14" xfId="0" applyFont="1" applyFill="1" applyBorder="1" applyAlignment="1">
      <alignment vertical="center" wrapText="1"/>
    </xf>
    <xf numFmtId="0" fontId="20" fillId="2" borderId="31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vertical="center" wrapText="1"/>
    </xf>
    <xf numFmtId="0" fontId="19" fillId="2" borderId="0" xfId="0" applyFont="1" applyFill="1" applyBorder="1" applyAlignment="1">
      <alignment vertical="center" wrapText="1"/>
    </xf>
    <xf numFmtId="0" fontId="19" fillId="2" borderId="12" xfId="0" applyFont="1" applyFill="1" applyBorder="1" applyAlignment="1">
      <alignment vertical="center" wrapText="1"/>
    </xf>
    <xf numFmtId="0" fontId="19" fillId="2" borderId="32" xfId="0" applyFont="1" applyFill="1" applyBorder="1" applyAlignment="1">
      <alignment vertical="center" wrapText="1"/>
    </xf>
    <xf numFmtId="0" fontId="19" fillId="2" borderId="15" xfId="0" applyFont="1" applyFill="1" applyBorder="1" applyAlignment="1">
      <alignment vertical="center" wrapText="1"/>
    </xf>
    <xf numFmtId="0" fontId="23" fillId="2" borderId="9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32" fillId="7" borderId="5" xfId="0" applyFont="1" applyFill="1" applyBorder="1" applyAlignment="1">
      <alignment horizontal="center" vertical="center" wrapText="1"/>
    </xf>
    <xf numFmtId="0" fontId="33" fillId="7" borderId="2" xfId="0" applyFont="1" applyFill="1" applyBorder="1" applyAlignment="1">
      <alignment vertical="center" wrapText="1"/>
    </xf>
    <xf numFmtId="0" fontId="33" fillId="7" borderId="18" xfId="0" applyFont="1" applyFill="1" applyBorder="1" applyAlignment="1">
      <alignment vertical="center" wrapText="1"/>
    </xf>
    <xf numFmtId="0" fontId="32" fillId="7" borderId="9" xfId="0" applyFont="1" applyFill="1" applyBorder="1" applyAlignment="1">
      <alignment horizontal="center" vertical="center" wrapText="1"/>
    </xf>
    <xf numFmtId="0" fontId="32" fillId="7" borderId="13" xfId="0" applyFont="1" applyFill="1" applyBorder="1" applyAlignment="1">
      <alignment horizontal="center" vertical="center" wrapText="1"/>
    </xf>
    <xf numFmtId="0" fontId="32" fillId="7" borderId="19" xfId="0" applyFont="1" applyFill="1" applyBorder="1" applyAlignment="1">
      <alignment horizontal="center" vertical="center" wrapText="1"/>
    </xf>
    <xf numFmtId="0" fontId="25" fillId="0" borderId="48" xfId="0" applyFont="1" applyFill="1" applyBorder="1" applyAlignment="1">
      <alignment horizontal="center" vertical="center" wrapText="1"/>
    </xf>
    <xf numFmtId="0" fontId="21" fillId="0" borderId="49" xfId="0" applyFont="1" applyFill="1" applyBorder="1" applyAlignment="1">
      <alignment horizontal="center" vertical="center" wrapText="1"/>
    </xf>
    <xf numFmtId="0" fontId="23" fillId="0" borderId="48" xfId="0" applyFont="1" applyFill="1" applyBorder="1" applyAlignment="1">
      <alignment horizontal="center" vertical="center" wrapText="1"/>
    </xf>
    <xf numFmtId="0" fontId="18" fillId="0" borderId="49" xfId="0" applyFont="1" applyFill="1" applyBorder="1" applyAlignment="1">
      <alignment horizontal="center" vertical="center" wrapText="1"/>
    </xf>
    <xf numFmtId="0" fontId="25" fillId="0" borderId="44" xfId="0" applyFont="1" applyFill="1" applyBorder="1" applyAlignment="1">
      <alignment horizontal="center" vertical="center" wrapText="1"/>
    </xf>
    <xf numFmtId="0" fontId="21" fillId="0" borderId="50" xfId="0" applyFont="1" applyFill="1" applyBorder="1" applyAlignment="1">
      <alignment horizontal="center" vertical="center" wrapText="1"/>
    </xf>
    <xf numFmtId="0" fontId="21" fillId="0" borderId="46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59" fillId="0" borderId="0" xfId="0" applyFont="1" applyAlignment="1">
      <alignment horizontal="center" vertical="center" wrapText="1"/>
    </xf>
    <xf numFmtId="0" fontId="60" fillId="0" borderId="0" xfId="0" applyFont="1" applyAlignment="1">
      <alignment vertical="center" wrapText="1"/>
    </xf>
    <xf numFmtId="0" fontId="61" fillId="0" borderId="0" xfId="0" applyFont="1" applyAlignment="1"/>
    <xf numFmtId="0" fontId="62" fillId="0" borderId="0" xfId="0" applyFont="1" applyAlignment="1">
      <alignment horizontal="center" vertical="center" wrapText="1"/>
    </xf>
    <xf numFmtId="0" fontId="63" fillId="0" borderId="0" xfId="0" applyFont="1" applyAlignment="1">
      <alignment horizontal="center" vertical="center" wrapText="1"/>
    </xf>
    <xf numFmtId="0" fontId="32" fillId="7" borderId="24" xfId="0" applyFont="1" applyFill="1" applyBorder="1" applyAlignment="1">
      <alignment horizontal="center" vertical="center" wrapText="1"/>
    </xf>
    <xf numFmtId="0" fontId="32" fillId="7" borderId="25" xfId="0" applyFont="1" applyFill="1" applyBorder="1" applyAlignment="1">
      <alignment horizontal="center" vertical="center" wrapText="1"/>
    </xf>
    <xf numFmtId="0" fontId="32" fillId="7" borderId="45" xfId="0" applyFont="1" applyFill="1" applyBorder="1" applyAlignment="1">
      <alignment horizontal="center" vertical="center" wrapText="1"/>
    </xf>
    <xf numFmtId="0" fontId="25" fillId="2" borderId="54" xfId="0" applyFont="1" applyFill="1" applyBorder="1" applyAlignment="1">
      <alignment horizontal="center" vertical="center" wrapText="1"/>
    </xf>
    <xf numFmtId="0" fontId="21" fillId="2" borderId="55" xfId="0" applyFont="1" applyFill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29" fillId="0" borderId="20" xfId="1" quotePrefix="1" applyFont="1" applyBorder="1" applyAlignment="1">
      <alignment vertical="center"/>
    </xf>
    <xf numFmtId="0" fontId="29" fillId="0" borderId="23" xfId="1" quotePrefix="1" applyFont="1" applyBorder="1" applyAlignment="1">
      <alignment vertical="center"/>
    </xf>
    <xf numFmtId="0" fontId="29" fillId="0" borderId="43" xfId="1" quotePrefix="1" applyFont="1" applyBorder="1" applyAlignment="1">
      <alignment vertical="center"/>
    </xf>
    <xf numFmtId="0" fontId="37" fillId="4" borderId="1" xfId="1" applyFont="1" applyFill="1" applyBorder="1" applyAlignment="1">
      <alignment horizontal="center" vertical="center" wrapText="1"/>
    </xf>
    <xf numFmtId="0" fontId="2" fillId="0" borderId="1" xfId="1" applyBorder="1" applyAlignment="1">
      <alignment horizontal="center" vertical="center"/>
    </xf>
    <xf numFmtId="0" fontId="37" fillId="5" borderId="1" xfId="1" applyFont="1" applyFill="1" applyBorder="1" applyAlignment="1">
      <alignment horizontal="center" vertical="center" wrapText="1"/>
    </xf>
    <xf numFmtId="0" fontId="2" fillId="0" borderId="1" xfId="1" applyBorder="1" applyAlignment="1">
      <alignment vertical="center"/>
    </xf>
    <xf numFmtId="0" fontId="37" fillId="6" borderId="1" xfId="1" applyFont="1" applyFill="1" applyBorder="1" applyAlignment="1">
      <alignment horizontal="center" vertical="center" wrapText="1"/>
    </xf>
    <xf numFmtId="0" fontId="2" fillId="6" borderId="1" xfId="1" applyFill="1" applyBorder="1" applyAlignment="1">
      <alignment vertical="center"/>
    </xf>
    <xf numFmtId="0" fontId="38" fillId="7" borderId="20" xfId="1" applyFont="1" applyFill="1" applyBorder="1" applyAlignment="1">
      <alignment horizontal="center" vertical="center" wrapText="1"/>
    </xf>
    <xf numFmtId="0" fontId="38" fillId="7" borderId="23" xfId="1" applyFont="1" applyFill="1" applyBorder="1" applyAlignment="1">
      <alignment horizontal="center" vertical="center" wrapText="1"/>
    </xf>
    <xf numFmtId="0" fontId="38" fillId="7" borderId="43" xfId="1" applyFont="1" applyFill="1" applyBorder="1" applyAlignment="1">
      <alignment horizontal="center" vertical="center" wrapText="1"/>
    </xf>
    <xf numFmtId="0" fontId="38" fillId="8" borderId="20" xfId="1" applyFont="1" applyFill="1" applyBorder="1" applyAlignment="1">
      <alignment horizontal="center" vertical="center" wrapText="1"/>
    </xf>
    <xf numFmtId="0" fontId="37" fillId="8" borderId="23" xfId="1" applyFont="1" applyFill="1" applyBorder="1" applyAlignment="1">
      <alignment horizontal="center" vertical="center" wrapText="1"/>
    </xf>
    <xf numFmtId="0" fontId="37" fillId="8" borderId="43" xfId="1" applyFont="1" applyFill="1" applyBorder="1" applyAlignment="1">
      <alignment horizontal="center" vertical="center" wrapText="1"/>
    </xf>
    <xf numFmtId="0" fontId="38" fillId="4" borderId="20" xfId="1" applyFont="1" applyFill="1" applyBorder="1" applyAlignment="1">
      <alignment horizontal="center" vertical="center" wrapText="1"/>
    </xf>
    <xf numFmtId="0" fontId="37" fillId="4" borderId="23" xfId="1" applyFont="1" applyFill="1" applyBorder="1" applyAlignment="1">
      <alignment horizontal="center" vertical="center" wrapText="1"/>
    </xf>
    <xf numFmtId="0" fontId="37" fillId="4" borderId="43" xfId="1" applyFont="1" applyFill="1" applyBorder="1" applyAlignment="1">
      <alignment horizontal="center" vertical="center" wrapText="1"/>
    </xf>
    <xf numFmtId="0" fontId="38" fillId="9" borderId="20" xfId="1" applyFont="1" applyFill="1" applyBorder="1" applyAlignment="1">
      <alignment horizontal="center" vertical="center" wrapText="1"/>
    </xf>
    <xf numFmtId="0" fontId="37" fillId="9" borderId="23" xfId="1" applyFont="1" applyFill="1" applyBorder="1" applyAlignment="1">
      <alignment horizontal="center" vertical="center" wrapText="1"/>
    </xf>
    <xf numFmtId="0" fontId="37" fillId="9" borderId="43" xfId="1" applyFont="1" applyFill="1" applyBorder="1" applyAlignment="1">
      <alignment horizontal="center" vertical="center" wrapText="1"/>
    </xf>
    <xf numFmtId="0" fontId="39" fillId="3" borderId="20" xfId="1" applyFont="1" applyFill="1" applyBorder="1" applyAlignment="1">
      <alignment vertical="center"/>
    </xf>
    <xf numFmtId="0" fontId="39" fillId="3" borderId="23" xfId="1" applyFont="1" applyFill="1" applyBorder="1" applyAlignment="1">
      <alignment vertical="center"/>
    </xf>
    <xf numFmtId="0" fontId="39" fillId="3" borderId="43" xfId="1" applyFont="1" applyFill="1" applyBorder="1" applyAlignment="1">
      <alignment vertical="center"/>
    </xf>
    <xf numFmtId="0" fontId="42" fillId="11" borderId="20" xfId="1" applyFont="1" applyFill="1" applyBorder="1" applyAlignment="1">
      <alignment vertical="center"/>
    </xf>
    <xf numFmtId="0" fontId="42" fillId="11" borderId="23" xfId="1" applyFont="1" applyFill="1" applyBorder="1" applyAlignment="1">
      <alignment vertical="center"/>
    </xf>
    <xf numFmtId="0" fontId="42" fillId="11" borderId="43" xfId="1" applyFont="1" applyFill="1" applyBorder="1" applyAlignment="1">
      <alignment vertical="center"/>
    </xf>
    <xf numFmtId="0" fontId="46" fillId="14" borderId="1" xfId="2" applyFont="1" applyFill="1" applyBorder="1" applyAlignment="1">
      <alignment horizontal="center"/>
    </xf>
    <xf numFmtId="0" fontId="48" fillId="0" borderId="1" xfId="2" applyFont="1" applyBorder="1"/>
    <xf numFmtId="0" fontId="47" fillId="14" borderId="1" xfId="2" applyFont="1" applyFill="1" applyBorder="1" applyAlignment="1">
      <alignment horizontal="center"/>
    </xf>
    <xf numFmtId="0" fontId="1" fillId="0" borderId="1" xfId="2" applyFont="1" applyBorder="1" applyAlignment="1">
      <alignment horizontal="center"/>
    </xf>
    <xf numFmtId="0" fontId="48" fillId="0" borderId="1" xfId="2" applyFont="1" applyBorder="1" applyAlignment="1">
      <alignment horizontal="center"/>
    </xf>
  </cellXfs>
  <cellStyles count="3">
    <cellStyle name="Обычный" xfId="0" builtinId="0"/>
    <cellStyle name="Обычный 2" xfId="1" xr:uid="{4553221D-827E-4F02-BDAB-CD626137FF82}"/>
    <cellStyle name="Обычный 3" xfId="2" xr:uid="{33331772-028D-49DE-B9DE-7D7F37EF5EDD}"/>
  </cellStyles>
  <dxfs count="169">
    <dxf>
      <font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Z259"/>
  <sheetViews>
    <sheetView tabSelected="1" workbookViewId="0">
      <pane xSplit="6" ySplit="9" topLeftCell="G10" activePane="bottomRight" state="frozen"/>
      <selection pane="topRight" activeCell="G1" sqref="G1"/>
      <selection pane="bottomLeft" activeCell="A10" sqref="A10"/>
      <selection pane="bottomRight" activeCell="G10" sqref="G10"/>
    </sheetView>
  </sheetViews>
  <sheetFormatPr defaultRowHeight="14.4" x14ac:dyDescent="0.3"/>
  <cols>
    <col min="1" max="1" width="2.88671875" customWidth="1"/>
    <col min="2" max="2" width="0" hidden="1" customWidth="1"/>
    <col min="3" max="3" width="3.33203125" style="91" customWidth="1"/>
    <col min="4" max="4" width="41.109375" customWidth="1"/>
    <col min="5" max="5" width="9.109375" style="5" hidden="1" customWidth="1"/>
    <col min="6" max="6" width="5" style="2" hidden="1" customWidth="1"/>
    <col min="7" max="7" width="9.109375" style="30" customWidth="1"/>
    <col min="8" max="9" width="9.109375" style="2" hidden="1" customWidth="1"/>
    <col min="10" max="10" width="7.109375" style="21" customWidth="1"/>
    <col min="11" max="11" width="9.6640625" style="20" customWidth="1"/>
    <col min="12" max="12" width="5.6640625" style="21" customWidth="1"/>
    <col min="13" max="13" width="11.5546875" style="22" customWidth="1"/>
    <col min="14" max="14" width="10" style="21" customWidth="1"/>
    <col min="15" max="15" width="7.44140625" style="21" customWidth="1"/>
    <col min="16" max="16" width="7.44140625" style="21" hidden="1" customWidth="1"/>
    <col min="17" max="17" width="6.109375" style="21" hidden="1" customWidth="1"/>
    <col min="18" max="18" width="8" style="21" customWidth="1"/>
    <col min="19" max="19" width="10.33203125" style="21" customWidth="1"/>
    <col min="20" max="20" width="7.5546875" style="21" hidden="1" customWidth="1"/>
    <col min="21" max="21" width="15.6640625" style="21" hidden="1" customWidth="1"/>
    <col min="22" max="22" width="7.5546875" style="21" customWidth="1"/>
    <col min="23" max="23" width="15.6640625" style="21" customWidth="1"/>
    <col min="24" max="24" width="7.5546875" style="20" hidden="1" customWidth="1"/>
    <col min="25" max="25" width="3" style="21" hidden="1" customWidth="1"/>
    <col min="26" max="26" width="8.109375" style="22" hidden="1" customWidth="1"/>
  </cols>
  <sheetData>
    <row r="1" spans="3:26" ht="8.25" customHeight="1" x14ac:dyDescent="0.3"/>
    <row r="2" spans="3:26" ht="19.5" customHeight="1" x14ac:dyDescent="0.3">
      <c r="C2" s="244" t="s">
        <v>45</v>
      </c>
      <c r="D2" s="245"/>
      <c r="E2" s="245"/>
      <c r="F2" s="245"/>
      <c r="G2" s="245"/>
      <c r="H2" s="245"/>
      <c r="I2" s="245"/>
      <c r="J2" s="245"/>
      <c r="K2" s="245"/>
      <c r="L2" s="245"/>
      <c r="M2" s="246"/>
      <c r="N2" s="246"/>
      <c r="O2" s="246"/>
      <c r="P2" s="246"/>
      <c r="Q2" s="246"/>
      <c r="R2" s="246"/>
      <c r="S2" s="246"/>
      <c r="T2" s="8"/>
      <c r="U2" s="8"/>
      <c r="V2" s="8"/>
      <c r="W2" s="8"/>
      <c r="X2" s="8"/>
      <c r="Y2" s="8"/>
      <c r="Z2"/>
    </row>
    <row r="3" spans="3:26" ht="26.25" customHeight="1" x14ac:dyDescent="0.3">
      <c r="C3" s="247" t="s">
        <v>46</v>
      </c>
      <c r="D3" s="245"/>
      <c r="E3" s="245"/>
      <c r="F3" s="245"/>
      <c r="G3" s="245"/>
      <c r="H3" s="245"/>
      <c r="I3" s="245"/>
      <c r="J3" s="245"/>
      <c r="K3" s="245"/>
      <c r="L3" s="245"/>
      <c r="M3" s="246"/>
      <c r="N3" s="246"/>
      <c r="O3" s="246"/>
      <c r="P3" s="246"/>
      <c r="Q3" s="246"/>
      <c r="R3" s="246"/>
      <c r="S3" s="246"/>
      <c r="T3" s="9"/>
      <c r="U3" s="9"/>
      <c r="V3" s="9"/>
      <c r="W3" s="9"/>
      <c r="X3" s="9"/>
      <c r="Y3" s="9"/>
      <c r="Z3"/>
    </row>
    <row r="4" spans="3:26" ht="18.75" customHeight="1" thickBot="1" x14ac:dyDescent="0.35">
      <c r="C4" s="248" t="s">
        <v>12</v>
      </c>
      <c r="D4" s="245"/>
      <c r="E4" s="245"/>
      <c r="F4" s="245"/>
      <c r="G4" s="245"/>
      <c r="H4" s="245"/>
      <c r="I4" s="245"/>
      <c r="J4" s="245"/>
      <c r="K4" s="245"/>
      <c r="L4" s="245"/>
      <c r="M4" s="246"/>
      <c r="N4" s="246"/>
      <c r="O4" s="246"/>
      <c r="P4" s="246"/>
      <c r="Q4" s="246"/>
      <c r="R4" s="246"/>
      <c r="S4" s="246"/>
      <c r="T4" s="10"/>
      <c r="U4" s="10"/>
      <c r="V4" s="10"/>
      <c r="W4" s="10"/>
      <c r="X4" s="10"/>
      <c r="Y4" s="10"/>
      <c r="Z4"/>
    </row>
    <row r="5" spans="3:26" ht="15" customHeight="1" x14ac:dyDescent="0.3">
      <c r="C5" s="208" t="s">
        <v>8</v>
      </c>
      <c r="D5" s="202" t="s">
        <v>7</v>
      </c>
      <c r="E5" s="139"/>
      <c r="F5" s="140"/>
      <c r="G5" s="205" t="s">
        <v>9</v>
      </c>
      <c r="H5" s="140"/>
      <c r="I5" s="140"/>
      <c r="J5" s="217" t="s">
        <v>10</v>
      </c>
      <c r="K5" s="211" t="s">
        <v>11</v>
      </c>
      <c r="L5" s="214" t="s">
        <v>44</v>
      </c>
      <c r="M5" s="220" t="s">
        <v>13</v>
      </c>
      <c r="N5" s="221"/>
      <c r="O5" s="226" t="s">
        <v>5</v>
      </c>
      <c r="P5" s="192" t="s">
        <v>6</v>
      </c>
      <c r="Q5" s="193"/>
      <c r="R5" s="196" t="s">
        <v>40</v>
      </c>
      <c r="S5" s="199" t="s">
        <v>39</v>
      </c>
      <c r="T5" s="252">
        <v>2026</v>
      </c>
      <c r="U5" s="253"/>
      <c r="V5" s="254"/>
      <c r="W5" s="255"/>
      <c r="X5" s="249" t="s">
        <v>16</v>
      </c>
      <c r="Y5" s="230" t="s">
        <v>17</v>
      </c>
      <c r="Z5" s="233" t="s">
        <v>18</v>
      </c>
    </row>
    <row r="6" spans="3:26" ht="15" customHeight="1" x14ac:dyDescent="0.3">
      <c r="C6" s="209"/>
      <c r="D6" s="203"/>
      <c r="E6" s="139"/>
      <c r="F6" s="140"/>
      <c r="G6" s="206"/>
      <c r="H6" s="140"/>
      <c r="I6" s="140"/>
      <c r="J6" s="218"/>
      <c r="K6" s="212"/>
      <c r="L6" s="215"/>
      <c r="M6" s="222"/>
      <c r="N6" s="223"/>
      <c r="O6" s="227"/>
      <c r="P6" s="194"/>
      <c r="Q6" s="195"/>
      <c r="R6" s="197"/>
      <c r="S6" s="200"/>
      <c r="T6" s="236">
        <f>V6+1</f>
        <v>2</v>
      </c>
      <c r="U6" s="237"/>
      <c r="V6" s="236">
        <v>1</v>
      </c>
      <c r="W6" s="237"/>
      <c r="X6" s="250"/>
      <c r="Y6" s="231"/>
      <c r="Z6" s="234"/>
    </row>
    <row r="7" spans="3:26" ht="26.25" customHeight="1" x14ac:dyDescent="0.3">
      <c r="C7" s="209"/>
      <c r="D7" s="203"/>
      <c r="E7" s="139"/>
      <c r="F7" s="140"/>
      <c r="G7" s="206"/>
      <c r="H7" s="140"/>
      <c r="I7" s="140"/>
      <c r="J7" s="218"/>
      <c r="K7" s="212"/>
      <c r="L7" s="215"/>
      <c r="M7" s="222"/>
      <c r="N7" s="223"/>
      <c r="O7" s="227"/>
      <c r="P7" s="194"/>
      <c r="Q7" s="195"/>
      <c r="R7" s="197"/>
      <c r="S7" s="200"/>
      <c r="T7" s="240" t="s">
        <v>290</v>
      </c>
      <c r="U7" s="241"/>
      <c r="V7" s="240" t="s">
        <v>291</v>
      </c>
      <c r="W7" s="241"/>
      <c r="X7" s="250"/>
      <c r="Y7" s="231"/>
      <c r="Z7" s="234"/>
    </row>
    <row r="8" spans="3:26" ht="24.75" customHeight="1" x14ac:dyDescent="0.3">
      <c r="C8" s="209"/>
      <c r="D8" s="203"/>
      <c r="E8" s="139"/>
      <c r="F8" s="140"/>
      <c r="G8" s="206"/>
      <c r="H8" s="140"/>
      <c r="I8" s="140"/>
      <c r="J8" s="218"/>
      <c r="K8" s="212"/>
      <c r="L8" s="215"/>
      <c r="M8" s="222"/>
      <c r="N8" s="223"/>
      <c r="O8" s="228"/>
      <c r="P8" s="194"/>
      <c r="Q8" s="195"/>
      <c r="R8" s="197"/>
      <c r="S8" s="200"/>
      <c r="T8" s="242"/>
      <c r="U8" s="243"/>
      <c r="V8" s="242"/>
      <c r="W8" s="243"/>
      <c r="X8" s="250"/>
      <c r="Y8" s="231"/>
      <c r="Z8" s="234"/>
    </row>
    <row r="9" spans="3:26" ht="15.75" customHeight="1" thickBot="1" x14ac:dyDescent="0.35">
      <c r="C9" s="210"/>
      <c r="D9" s="204"/>
      <c r="E9" s="141" t="s">
        <v>3</v>
      </c>
      <c r="F9" s="142" t="s">
        <v>2</v>
      </c>
      <c r="G9" s="207"/>
      <c r="H9" s="140" t="s">
        <v>38</v>
      </c>
      <c r="I9" s="140" t="s">
        <v>4</v>
      </c>
      <c r="J9" s="219"/>
      <c r="K9" s="213"/>
      <c r="L9" s="216"/>
      <c r="M9" s="224"/>
      <c r="N9" s="225"/>
      <c r="O9" s="229"/>
      <c r="P9" s="194"/>
      <c r="Q9" s="195"/>
      <c r="R9" s="198"/>
      <c r="S9" s="201"/>
      <c r="T9" s="238" t="s">
        <v>19</v>
      </c>
      <c r="U9" s="239"/>
      <c r="V9" s="238" t="s">
        <v>19</v>
      </c>
      <c r="W9" s="239"/>
      <c r="X9" s="251"/>
      <c r="Y9" s="232"/>
      <c r="Z9" s="235"/>
    </row>
    <row r="10" spans="3:26" ht="15" x14ac:dyDescent="0.3">
      <c r="C10" s="87">
        <f>C9+1</f>
        <v>1</v>
      </c>
      <c r="D10" s="3" t="s">
        <v>63</v>
      </c>
      <c r="E10" s="7">
        <v>4</v>
      </c>
      <c r="F10" s="26" t="s">
        <v>1</v>
      </c>
      <c r="G10" s="147" t="str">
        <f>TEXT(E10,"0,0") &amp; F10</f>
        <v>4,0</v>
      </c>
      <c r="H10" s="148">
        <f>IF(M10&gt;0,1,0)</f>
        <v>1</v>
      </c>
      <c r="I10" s="148">
        <f>IF(F10="",E10,E10+0.1)</f>
        <v>4</v>
      </c>
      <c r="J10" s="12"/>
      <c r="K10" s="18">
        <v>1</v>
      </c>
      <c r="L10" s="11" t="str">
        <f>IF(X10=0," ",IF(X10-K10=0," ",X10-K10))</f>
        <v xml:space="preserve"> </v>
      </c>
      <c r="M10" s="27">
        <f>U10+W10</f>
        <v>180</v>
      </c>
      <c r="N10" s="13">
        <f>M10-Z10</f>
        <v>180</v>
      </c>
      <c r="O10" s="14" t="str">
        <f>IF(SUMIF(T10:W10,"&lt;0")&lt;&gt;0,SUMIF(T10:W10,"&lt;0")*(-1)," ")</f>
        <v xml:space="preserve"> </v>
      </c>
      <c r="P10" s="15">
        <f>U10+W10</f>
        <v>180</v>
      </c>
      <c r="Q10" s="50">
        <f>P10-Z10</f>
        <v>180</v>
      </c>
      <c r="R10" s="51">
        <f>ROUNDUP(COUNTIF(T10:W10,"&gt; 0")/2,0)</f>
        <v>1</v>
      </c>
      <c r="S10" s="17">
        <f>IF(R10=0,"-",IF(R10-Z10&gt;8,M10/(8+Z10),M10/R10))</f>
        <v>180</v>
      </c>
      <c r="T10" s="51"/>
      <c r="U10" s="14"/>
      <c r="V10" s="51">
        <v>1</v>
      </c>
      <c r="W10" s="14">
        <v>180</v>
      </c>
      <c r="X10" s="92"/>
      <c r="Y10" s="93" t="str">
        <f>IF(GR10=0," ",IF(GR10-X10=0," ",GR10-X10))</f>
        <v xml:space="preserve"> </v>
      </c>
      <c r="Z10" s="94"/>
    </row>
    <row r="11" spans="3:26" ht="15" x14ac:dyDescent="0.3">
      <c r="C11" s="87">
        <f>C10+1</f>
        <v>2</v>
      </c>
      <c r="D11" s="3" t="s">
        <v>111</v>
      </c>
      <c r="E11" s="7">
        <v>4.5</v>
      </c>
      <c r="F11" s="26" t="s">
        <v>1</v>
      </c>
      <c r="G11" s="147" t="str">
        <f>TEXT(E11,"0,0") &amp; F11</f>
        <v>4,5</v>
      </c>
      <c r="H11" s="148">
        <f>IF(M11&gt;0,1,0)</f>
        <v>1</v>
      </c>
      <c r="I11" s="148">
        <f>IF(F11="",E11,E11+0.1)</f>
        <v>4.5</v>
      </c>
      <c r="J11" s="12"/>
      <c r="K11" s="18">
        <f>IF(M11 &gt; 0, K10+1, "n/a")</f>
        <v>2</v>
      </c>
      <c r="L11" s="11" t="str">
        <f>IF(X11=0," ",IF(X11-K11=0," ",X11-K11))</f>
        <v xml:space="preserve"> </v>
      </c>
      <c r="M11" s="27">
        <f>U11+W11</f>
        <v>120.9375</v>
      </c>
      <c r="N11" s="13">
        <f>M11-Z11</f>
        <v>120.9375</v>
      </c>
      <c r="O11" s="14" t="str">
        <f>IF(SUMIF(T11:W11,"&lt;0")&lt;&gt;0,SUMIF(T11:W11,"&lt;0")*(-1)," ")</f>
        <v xml:space="preserve"> </v>
      </c>
      <c r="P11" s="15">
        <f>U11+W11</f>
        <v>120.9375</v>
      </c>
      <c r="Q11" s="50">
        <f>P11-Z11</f>
        <v>120.9375</v>
      </c>
      <c r="R11" s="51">
        <f>ROUNDUP(COUNTIF(T11:W11,"&gt; 0")/2,0)</f>
        <v>1</v>
      </c>
      <c r="S11" s="17">
        <f>IF(R11=0,"-",IF(R11-Z11&gt;8,M11/(8+Z11),M11/R11))</f>
        <v>120.9375</v>
      </c>
      <c r="T11" s="51"/>
      <c r="U11" s="14"/>
      <c r="V11" s="51">
        <v>2</v>
      </c>
      <c r="W11" s="14">
        <v>120.9375</v>
      </c>
      <c r="X11" s="92"/>
      <c r="Y11" s="93" t="str">
        <f>IF(GR11=0," ",IF(GR11-X11=0," ",GR11-X11))</f>
        <v xml:space="preserve"> </v>
      </c>
      <c r="Z11" s="94"/>
    </row>
    <row r="12" spans="3:26" ht="15" x14ac:dyDescent="0.3">
      <c r="C12" s="87">
        <f>C11+1</f>
        <v>3</v>
      </c>
      <c r="D12" s="3" t="s">
        <v>100</v>
      </c>
      <c r="E12" s="7">
        <v>3.5</v>
      </c>
      <c r="F12" s="26" t="s">
        <v>2</v>
      </c>
      <c r="G12" s="147" t="str">
        <f>TEXT(E12,"0,0") &amp; F12</f>
        <v>3,5*</v>
      </c>
      <c r="H12" s="148">
        <f>IF(M12&gt;0,1,0)</f>
        <v>1</v>
      </c>
      <c r="I12" s="148">
        <f>IF(F12="",E12,E12+0.1)</f>
        <v>3.6</v>
      </c>
      <c r="J12" s="12"/>
      <c r="K12" s="18">
        <f>IF(M12 &gt; 0, K11+1, "n/a")</f>
        <v>3</v>
      </c>
      <c r="L12" s="11" t="str">
        <f>IF(X12=0," ",IF(X12-K12=0," ",X12-K12))</f>
        <v xml:space="preserve"> </v>
      </c>
      <c r="M12" s="27">
        <f>U12+W12</f>
        <v>70</v>
      </c>
      <c r="N12" s="13">
        <f>M12-Z12</f>
        <v>70</v>
      </c>
      <c r="O12" s="14" t="str">
        <f>IF(SUMIF(T12:W12,"&lt;0")&lt;&gt;0,SUMIF(T12:W12,"&lt;0")*(-1)," ")</f>
        <v xml:space="preserve"> </v>
      </c>
      <c r="P12" s="15">
        <f>U12+W12</f>
        <v>70</v>
      </c>
      <c r="Q12" s="50">
        <f>P12-Z12</f>
        <v>70</v>
      </c>
      <c r="R12" s="51">
        <f>ROUNDUP(COUNTIF(T12:W12,"&gt; 0")/2,0)</f>
        <v>1</v>
      </c>
      <c r="S12" s="17">
        <f>IF(R12=0,"-",IF(R12-Z12&gt;8,M12/(8+Z12),M12/R12))</f>
        <v>70</v>
      </c>
      <c r="T12" s="51"/>
      <c r="U12" s="14"/>
      <c r="V12" s="51">
        <v>3</v>
      </c>
      <c r="W12" s="14">
        <v>70</v>
      </c>
      <c r="X12" s="92"/>
      <c r="Y12" s="93" t="str">
        <f>IF(GR12=0," ",IF(GR12-X12=0," ",GR12-X12))</f>
        <v xml:space="preserve"> </v>
      </c>
      <c r="Z12" s="94"/>
    </row>
    <row r="13" spans="3:26" ht="15" x14ac:dyDescent="0.3">
      <c r="C13" s="87">
        <f>C12+1</f>
        <v>4</v>
      </c>
      <c r="D13" s="3" t="s">
        <v>102</v>
      </c>
      <c r="E13" s="7">
        <v>3</v>
      </c>
      <c r="F13" s="26" t="s">
        <v>1</v>
      </c>
      <c r="G13" s="147" t="str">
        <f>TEXT(E13,"0,0") &amp; F13</f>
        <v>3,0</v>
      </c>
      <c r="H13" s="148">
        <f>IF(M13&gt;0,1,0)</f>
        <v>1</v>
      </c>
      <c r="I13" s="148">
        <f>IF(F13="",E13,E13+0.1)</f>
        <v>3</v>
      </c>
      <c r="J13" s="12"/>
      <c r="K13" s="18">
        <f>IF(M13 &gt; 0, K12+1, "n/a")</f>
        <v>4</v>
      </c>
      <c r="L13" s="11" t="str">
        <f>IF(X13=0," ",IF(X13-K13=0," ",X13-K13))</f>
        <v xml:space="preserve"> </v>
      </c>
      <c r="M13" s="27">
        <f>U13+W13</f>
        <v>48.75</v>
      </c>
      <c r="N13" s="13">
        <f>M13-Z13</f>
        <v>48.75</v>
      </c>
      <c r="O13" s="14" t="str">
        <f>IF(SUMIF(T13:W13,"&lt;0")&lt;&gt;0,SUMIF(T13:W13,"&lt;0")*(-1)," ")</f>
        <v xml:space="preserve"> </v>
      </c>
      <c r="P13" s="15">
        <f>U13+W13</f>
        <v>48.75</v>
      </c>
      <c r="Q13" s="50">
        <f>P13-Z13</f>
        <v>48.75</v>
      </c>
      <c r="R13" s="51">
        <f>ROUNDUP(COUNTIF(T13:W13,"&gt; 0")/2,0)</f>
        <v>1</v>
      </c>
      <c r="S13" s="17">
        <f>IF(R13=0,"-",IF(R13-Z13&gt;8,M13/(8+Z13),M13/R13))</f>
        <v>48.75</v>
      </c>
      <c r="T13" s="51"/>
      <c r="U13" s="14"/>
      <c r="V13" s="51">
        <v>4</v>
      </c>
      <c r="W13" s="14">
        <v>48.75</v>
      </c>
      <c r="X13" s="92"/>
      <c r="Y13" s="93" t="str">
        <f>IF(GR13=0," ",IF(GR13-X13=0," ",GR13-X13))</f>
        <v xml:space="preserve"> </v>
      </c>
      <c r="Z13" s="94"/>
    </row>
    <row r="14" spans="3:26" ht="15" x14ac:dyDescent="0.3">
      <c r="C14" s="87">
        <f>C13+1</f>
        <v>5</v>
      </c>
      <c r="D14" s="3" t="s">
        <v>287</v>
      </c>
      <c r="E14" s="7">
        <v>4.5</v>
      </c>
      <c r="F14" s="26" t="s">
        <v>1</v>
      </c>
      <c r="G14" s="147" t="str">
        <f>TEXT(E14,"0,0") &amp; F14</f>
        <v>4,5</v>
      </c>
      <c r="H14" s="148">
        <f>IF(M14&gt;0,1,0)</f>
        <v>1</v>
      </c>
      <c r="I14" s="148">
        <f>IF(F14="",E14,E14+0.1)</f>
        <v>4.5</v>
      </c>
      <c r="J14" s="12"/>
      <c r="K14" s="18">
        <f>IF(M14 &gt; 0, K13+1, "n/a")</f>
        <v>5</v>
      </c>
      <c r="L14" s="11" t="str">
        <f>IF(X14=0," ",IF(X14-K14=0," ",X14-K14))</f>
        <v xml:space="preserve"> </v>
      </c>
      <c r="M14" s="27">
        <f>U14+W14</f>
        <v>36.5625</v>
      </c>
      <c r="N14" s="13">
        <f>M14-Z14</f>
        <v>36.5625</v>
      </c>
      <c r="O14" s="14" t="str">
        <f>IF(SUMIF(T14:W14,"&lt;0")&lt;&gt;0,SUMIF(T14:W14,"&lt;0")*(-1)," ")</f>
        <v xml:space="preserve"> </v>
      </c>
      <c r="P14" s="15">
        <f>U14+W14</f>
        <v>36.5625</v>
      </c>
      <c r="Q14" s="50">
        <f>P14-Z14</f>
        <v>36.5625</v>
      </c>
      <c r="R14" s="51">
        <f>ROUNDUP(COUNTIF(T14:W14,"&gt; 0")/2,0)</f>
        <v>1</v>
      </c>
      <c r="S14" s="17">
        <f>IF(R14=0,"-",IF(R14-Z14&gt;8,M14/(8+Z14),M14/R14))</f>
        <v>36.5625</v>
      </c>
      <c r="T14" s="51"/>
      <c r="U14" s="14"/>
      <c r="V14" s="51">
        <v>8</v>
      </c>
      <c r="W14" s="14">
        <v>36.5625</v>
      </c>
      <c r="X14" s="92"/>
      <c r="Y14" s="93" t="str">
        <f>IF(GR14=0," ",IF(GR14-X14=0," ",GR14-X14))</f>
        <v xml:space="preserve"> </v>
      </c>
      <c r="Z14" s="94"/>
    </row>
    <row r="15" spans="3:26" ht="15" x14ac:dyDescent="0.3">
      <c r="C15" s="87">
        <f>C14+1</f>
        <v>6</v>
      </c>
      <c r="D15" s="3" t="s">
        <v>49</v>
      </c>
      <c r="E15" s="7">
        <v>4</v>
      </c>
      <c r="F15" s="26" t="s">
        <v>1</v>
      </c>
      <c r="G15" s="147" t="str">
        <f>TEXT(E15,"0,0") &amp; F15</f>
        <v>4,0</v>
      </c>
      <c r="H15" s="148">
        <f>IF(M15&gt;0,1,0)</f>
        <v>1</v>
      </c>
      <c r="I15" s="148">
        <f>IF(F15="",E15,E15+0.1)</f>
        <v>4</v>
      </c>
      <c r="J15" s="12"/>
      <c r="K15" s="18">
        <f>IF(M15 &gt; 0, K14+1, "n/a")</f>
        <v>6</v>
      </c>
      <c r="L15" s="11" t="str">
        <f>IF(X15=0," ",IF(X15-K15=0," ",X15-K15))</f>
        <v xml:space="preserve"> </v>
      </c>
      <c r="M15" s="27">
        <f>U15+W15</f>
        <v>32.5</v>
      </c>
      <c r="N15" s="13">
        <f>M15-Z15</f>
        <v>32.5</v>
      </c>
      <c r="O15" s="14" t="str">
        <f>IF(SUMIF(T15:W15,"&lt;0")&lt;&gt;0,SUMIF(T15:W15,"&lt;0")*(-1)," ")</f>
        <v xml:space="preserve"> </v>
      </c>
      <c r="P15" s="15">
        <f>U15+W15</f>
        <v>32.5</v>
      </c>
      <c r="Q15" s="50">
        <f>P15-Z15</f>
        <v>32.5</v>
      </c>
      <c r="R15" s="51">
        <f>ROUNDUP(COUNTIF(T15:W15,"&gt; 0")/2,0)</f>
        <v>1</v>
      </c>
      <c r="S15" s="17">
        <f>IF(R15=0,"-",IF(R15-Z15&gt;8,M15/(8+Z15),M15/R15))</f>
        <v>32.5</v>
      </c>
      <c r="T15" s="51"/>
      <c r="U15" s="14"/>
      <c r="V15" s="51">
        <v>8</v>
      </c>
      <c r="W15" s="14">
        <v>32.5</v>
      </c>
      <c r="X15" s="92"/>
      <c r="Y15" s="93" t="str">
        <f>IF(GR15=0," ",IF(GR15-X15=0," ",GR15-X15))</f>
        <v xml:space="preserve"> </v>
      </c>
      <c r="Z15" s="94"/>
    </row>
    <row r="16" spans="3:26" ht="15" x14ac:dyDescent="0.3">
      <c r="C16" s="87">
        <f>C15+1</f>
        <v>7</v>
      </c>
      <c r="D16" s="3" t="s">
        <v>129</v>
      </c>
      <c r="E16" s="7">
        <v>4</v>
      </c>
      <c r="F16" s="26" t="s">
        <v>1</v>
      </c>
      <c r="G16" s="147" t="str">
        <f>TEXT(E16,"0,0") &amp; F16</f>
        <v>4,0</v>
      </c>
      <c r="H16" s="148">
        <f>IF(M16&gt;0,1,0)</f>
        <v>1</v>
      </c>
      <c r="I16" s="148">
        <f>IF(F16="",E16,E16+0.1)</f>
        <v>4</v>
      </c>
      <c r="J16" s="12"/>
      <c r="K16" s="18">
        <f>IF(M16 &gt; 0, K15+1, "n/a")</f>
        <v>7</v>
      </c>
      <c r="L16" s="11" t="str">
        <f>IF(X16=0," ",IF(X16-K16=0," ",X16-K16))</f>
        <v xml:space="preserve"> </v>
      </c>
      <c r="M16" s="27">
        <f>U16+W16</f>
        <v>32.5</v>
      </c>
      <c r="N16" s="13">
        <f>M16-Z16</f>
        <v>32.5</v>
      </c>
      <c r="O16" s="14" t="str">
        <f>IF(SUMIF(T16:W16,"&lt;0")&lt;&gt;0,SUMIF(T16:W16,"&lt;0")*(-1)," ")</f>
        <v xml:space="preserve"> </v>
      </c>
      <c r="P16" s="15">
        <f>U16+W16</f>
        <v>32.5</v>
      </c>
      <c r="Q16" s="50">
        <f>P16-Z16</f>
        <v>32.5</v>
      </c>
      <c r="R16" s="51">
        <f>ROUNDUP(COUNTIF(T16:W16,"&gt; 0")/2,0)</f>
        <v>1</v>
      </c>
      <c r="S16" s="17">
        <f>IF(R16=0,"-",IF(R16-Z16&gt;8,M16/(8+Z16),M16/R16))</f>
        <v>32.5</v>
      </c>
      <c r="T16" s="51"/>
      <c r="U16" s="14"/>
      <c r="V16" s="51">
        <v>8</v>
      </c>
      <c r="W16" s="14">
        <v>32.5</v>
      </c>
      <c r="X16" s="92"/>
      <c r="Y16" s="93" t="str">
        <f>IF(GR16=0," ",IF(GR16-X16=0," ",GR16-X16))</f>
        <v xml:space="preserve"> </v>
      </c>
      <c r="Z16" s="94"/>
    </row>
    <row r="17" spans="3:26" ht="15" x14ac:dyDescent="0.3">
      <c r="C17" s="87">
        <f>C16+1</f>
        <v>8</v>
      </c>
      <c r="D17" s="3" t="s">
        <v>157</v>
      </c>
      <c r="E17" s="7">
        <v>3.5</v>
      </c>
      <c r="F17" s="26" t="s">
        <v>1</v>
      </c>
      <c r="G17" s="147" t="str">
        <f>TEXT(E17,"0,0") &amp; F17</f>
        <v>3,5</v>
      </c>
      <c r="H17" s="148">
        <f>IF(M17&gt;0,1,0)</f>
        <v>1</v>
      </c>
      <c r="I17" s="148">
        <f>IF(F17="",E17,E17+0.1)</f>
        <v>3.5</v>
      </c>
      <c r="J17" s="12"/>
      <c r="K17" s="18">
        <f>IF(M17 &gt; 0, K16+1, "n/a")</f>
        <v>8</v>
      </c>
      <c r="L17" s="11" t="str">
        <f>IF(X17=0," ",IF(X17-K17=0," ",X17-K17))</f>
        <v xml:space="preserve"> </v>
      </c>
      <c r="M17" s="27">
        <f>U17+W17</f>
        <v>28.4375</v>
      </c>
      <c r="N17" s="13">
        <f>M17-Z17</f>
        <v>28.4375</v>
      </c>
      <c r="O17" s="14" t="str">
        <f>IF(SUMIF(T17:W17,"&lt;0")&lt;&gt;0,SUMIF(T17:W17,"&lt;0")*(-1)," ")</f>
        <v xml:space="preserve"> </v>
      </c>
      <c r="P17" s="15">
        <f>U17+W17</f>
        <v>28.4375</v>
      </c>
      <c r="Q17" s="50">
        <f>P17-Z17</f>
        <v>28.4375</v>
      </c>
      <c r="R17" s="51">
        <f>ROUNDUP(COUNTIF(T17:W17,"&gt; 0")/2,0)</f>
        <v>1</v>
      </c>
      <c r="S17" s="17">
        <f>IF(R17=0,"-",IF(R17-Z17&gt;8,M17/(8+Z17),M17/R17))</f>
        <v>28.4375</v>
      </c>
      <c r="T17" s="51"/>
      <c r="U17" s="14"/>
      <c r="V17" s="51">
        <v>8</v>
      </c>
      <c r="W17" s="14">
        <v>28.4375</v>
      </c>
      <c r="X17" s="92"/>
      <c r="Y17" s="93" t="str">
        <f>IF(GR17=0," ",IF(GR17-X17=0," ",GR17-X17))</f>
        <v xml:space="preserve"> </v>
      </c>
      <c r="Z17" s="94"/>
    </row>
    <row r="18" spans="3:26" ht="15" x14ac:dyDescent="0.3">
      <c r="C18" s="87">
        <f>C17+1</f>
        <v>9</v>
      </c>
      <c r="D18" s="3" t="s">
        <v>249</v>
      </c>
      <c r="E18" s="7">
        <v>5</v>
      </c>
      <c r="F18" s="26" t="s">
        <v>2</v>
      </c>
      <c r="G18" s="147" t="str">
        <f>TEXT(E18,"0,0") &amp; F18</f>
        <v>5,0*</v>
      </c>
      <c r="H18" s="148">
        <f>IF(M18&gt;0,1,0)</f>
        <v>1</v>
      </c>
      <c r="I18" s="148">
        <f>IF(F18="",E18,E18+0.1)</f>
        <v>5.0999999999999996</v>
      </c>
      <c r="J18" s="12"/>
      <c r="K18" s="18">
        <f>IF(M18 &gt; 0, K17+1, "n/a")</f>
        <v>9</v>
      </c>
      <c r="L18" s="11" t="str">
        <f>IF(X18=0," ",IF(X18-K18=0," ",X18-K18))</f>
        <v xml:space="preserve"> </v>
      </c>
      <c r="M18" s="27">
        <f>U18+W18</f>
        <v>20</v>
      </c>
      <c r="N18" s="13">
        <f>M18-Z18</f>
        <v>20</v>
      </c>
      <c r="O18" s="14" t="str">
        <f>IF(SUMIF(T18:W18,"&lt;0")&lt;&gt;0,SUMIF(T18:W18,"&lt;0")*(-1)," ")</f>
        <v xml:space="preserve"> </v>
      </c>
      <c r="P18" s="15">
        <f>U18+W18</f>
        <v>20</v>
      </c>
      <c r="Q18" s="50">
        <f>P18-Z18</f>
        <v>20</v>
      </c>
      <c r="R18" s="51">
        <f>ROUNDUP(COUNTIF(T18:W18,"&gt; 0")/2,0)</f>
        <v>1</v>
      </c>
      <c r="S18" s="17">
        <f>IF(R18=0,"-",IF(R18-Z18&gt;8,M18/(8+Z18),M18/R18))</f>
        <v>20</v>
      </c>
      <c r="T18" s="51"/>
      <c r="U18" s="14"/>
      <c r="V18" s="51">
        <v>16</v>
      </c>
      <c r="W18" s="14">
        <v>20</v>
      </c>
      <c r="X18" s="92"/>
      <c r="Y18" s="93" t="str">
        <f>IF(GR18=0," ",IF(GR18-X18=0," ",GR18-X18))</f>
        <v xml:space="preserve"> </v>
      </c>
      <c r="Z18" s="94"/>
    </row>
    <row r="19" spans="3:26" ht="15" x14ac:dyDescent="0.3">
      <c r="C19" s="87">
        <f>C18+1</f>
        <v>10</v>
      </c>
      <c r="D19" s="3" t="s">
        <v>105</v>
      </c>
      <c r="E19" s="7">
        <v>4.5</v>
      </c>
      <c r="F19" s="26" t="s">
        <v>2</v>
      </c>
      <c r="G19" s="147" t="str">
        <f>TEXT(E19,"0,0") &amp; F19</f>
        <v>4,5*</v>
      </c>
      <c r="H19" s="148">
        <f>IF(M19&gt;0,1,0)</f>
        <v>1</v>
      </c>
      <c r="I19" s="148">
        <f>IF(F19="",E19,E19+0.1)</f>
        <v>4.5999999999999996</v>
      </c>
      <c r="J19" s="12"/>
      <c r="K19" s="18">
        <f>IF(M19 &gt; 0, K18+1, "n/a")</f>
        <v>10</v>
      </c>
      <c r="L19" s="11" t="str">
        <f>IF(X19=0," ",IF(X19-K19=0," ",X19-K19))</f>
        <v xml:space="preserve"> </v>
      </c>
      <c r="M19" s="27">
        <f>U19+W19</f>
        <v>19.2</v>
      </c>
      <c r="N19" s="13">
        <f>M19-Z19</f>
        <v>19.2</v>
      </c>
      <c r="O19" s="14" t="str">
        <f>IF(SUMIF(T19:W19,"&lt;0")&lt;&gt;0,SUMIF(T19:W19,"&lt;0")*(-1)," ")</f>
        <v xml:space="preserve"> </v>
      </c>
      <c r="P19" s="15">
        <f>U19+W19</f>
        <v>19.2</v>
      </c>
      <c r="Q19" s="50">
        <f>P19-Z19</f>
        <v>19.2</v>
      </c>
      <c r="R19" s="51">
        <f>ROUNDUP(COUNTIF(T19:W19,"&gt; 0")/2,0)</f>
        <v>1</v>
      </c>
      <c r="S19" s="17">
        <f>IF(R19=0,"-",IF(R19-Z19&gt;8,M19/(8+Z19),M19/R19))</f>
        <v>19.2</v>
      </c>
      <c r="T19" s="51"/>
      <c r="U19" s="14"/>
      <c r="V19" s="51">
        <v>16</v>
      </c>
      <c r="W19" s="14">
        <v>19.2</v>
      </c>
      <c r="X19" s="92"/>
      <c r="Y19" s="93" t="str">
        <f>IF(GR19=0," ",IF(GR19-X19=0," ",GR19-X19))</f>
        <v xml:space="preserve"> </v>
      </c>
      <c r="Z19" s="94"/>
    </row>
    <row r="20" spans="3:26" ht="15" x14ac:dyDescent="0.3">
      <c r="C20" s="87">
        <f>C19+1</f>
        <v>11</v>
      </c>
      <c r="D20" s="3" t="s">
        <v>145</v>
      </c>
      <c r="E20" s="7">
        <v>4.5</v>
      </c>
      <c r="F20" s="26" t="s">
        <v>2</v>
      </c>
      <c r="G20" s="147" t="str">
        <f>TEXT(E20,"0,0") &amp; F20</f>
        <v>4,5*</v>
      </c>
      <c r="H20" s="148">
        <f>IF(M20&gt;0,1,0)</f>
        <v>1</v>
      </c>
      <c r="I20" s="148">
        <f>IF(F20="",E20,E20+0.1)</f>
        <v>4.5999999999999996</v>
      </c>
      <c r="J20" s="12"/>
      <c r="K20" s="18">
        <f>IF(M20 &gt; 0, K19+1, "n/a")</f>
        <v>11</v>
      </c>
      <c r="L20" s="11" t="str">
        <f>IF(X20=0," ",IF(X20-K20=0," ",X20-K20))</f>
        <v xml:space="preserve"> </v>
      </c>
      <c r="M20" s="27">
        <f>U20+W20</f>
        <v>18</v>
      </c>
      <c r="N20" s="13">
        <f>M20-Z20</f>
        <v>18</v>
      </c>
      <c r="O20" s="14" t="str">
        <f>IF(SUMIF(T20:W20,"&lt;0")&lt;&gt;0,SUMIF(T20:W20,"&lt;0")*(-1)," ")</f>
        <v xml:space="preserve"> </v>
      </c>
      <c r="P20" s="15">
        <f>U20+W20</f>
        <v>18</v>
      </c>
      <c r="Q20" s="50">
        <f>P20-Z20</f>
        <v>18</v>
      </c>
      <c r="R20" s="51">
        <f>ROUNDUP(COUNTIF(T20:W20,"&gt; 0")/2,0)</f>
        <v>1</v>
      </c>
      <c r="S20" s="17">
        <f>IF(R20=0,"-",IF(R20-Z20&gt;8,M20/(8+Z20),M20/R20))</f>
        <v>18</v>
      </c>
      <c r="T20" s="51"/>
      <c r="U20" s="14"/>
      <c r="V20" s="51">
        <v>16</v>
      </c>
      <c r="W20" s="14">
        <v>18</v>
      </c>
      <c r="X20" s="92"/>
      <c r="Y20" s="93" t="str">
        <f>IF(GR20=0," ",IF(GR20-X20=0," ",GR20-X20))</f>
        <v xml:space="preserve"> </v>
      </c>
      <c r="Z20" s="94"/>
    </row>
    <row r="21" spans="3:26" ht="15" x14ac:dyDescent="0.3">
      <c r="C21" s="87">
        <f>C20+1</f>
        <v>12</v>
      </c>
      <c r="D21" s="3" t="s">
        <v>95</v>
      </c>
      <c r="E21" s="7">
        <v>4</v>
      </c>
      <c r="F21" s="26" t="s">
        <v>1</v>
      </c>
      <c r="G21" s="147" t="str">
        <f>TEXT(E21,"0,0") &amp; F21</f>
        <v>4,0</v>
      </c>
      <c r="H21" s="148">
        <f>IF(M21&gt;0,1,0)</f>
        <v>1</v>
      </c>
      <c r="I21" s="148">
        <f>IF(F21="",E21,E21+0.1)</f>
        <v>4</v>
      </c>
      <c r="J21" s="12"/>
      <c r="K21" s="18">
        <f>IF(M21 &gt; 0, K20+1, "n/a")</f>
        <v>12</v>
      </c>
      <c r="L21" s="11" t="str">
        <f>IF(X21=0," ",IF(X21-K21=0," ",X21-K21))</f>
        <v xml:space="preserve"> </v>
      </c>
      <c r="M21" s="27">
        <f>U21+W21</f>
        <v>16</v>
      </c>
      <c r="N21" s="13">
        <f>M21-Z21</f>
        <v>16</v>
      </c>
      <c r="O21" s="14" t="str">
        <f>IF(SUMIF(T21:W21,"&lt;0")&lt;&gt;0,SUMIF(T21:W21,"&lt;0")*(-1)," ")</f>
        <v xml:space="preserve"> </v>
      </c>
      <c r="P21" s="15">
        <f>U21+W21</f>
        <v>16</v>
      </c>
      <c r="Q21" s="50">
        <f>P21-Z21</f>
        <v>16</v>
      </c>
      <c r="R21" s="51">
        <f>ROUNDUP(COUNTIF(T21:W21,"&gt; 0")/2,0)</f>
        <v>1</v>
      </c>
      <c r="S21" s="17">
        <f>IF(R21=0,"-",IF(R21-Z21&gt;8,M21/(8+Z21),M21/R21))</f>
        <v>16</v>
      </c>
      <c r="T21" s="51"/>
      <c r="U21" s="14"/>
      <c r="V21" s="51">
        <v>16</v>
      </c>
      <c r="W21" s="14">
        <v>16</v>
      </c>
      <c r="X21" s="92"/>
      <c r="Y21" s="93" t="str">
        <f>IF(GR21=0," ",IF(GR21-X21=0," ",GR21-X21))</f>
        <v xml:space="preserve"> </v>
      </c>
      <c r="Z21" s="94"/>
    </row>
    <row r="22" spans="3:26" ht="15" x14ac:dyDescent="0.3">
      <c r="C22" s="87">
        <f>C21+1</f>
        <v>13</v>
      </c>
      <c r="D22" s="3" t="s">
        <v>97</v>
      </c>
      <c r="E22" s="7">
        <v>4</v>
      </c>
      <c r="F22" s="26" t="s">
        <v>1</v>
      </c>
      <c r="G22" s="147" t="str">
        <f>TEXT(E22,"0,0") &amp; F22</f>
        <v>4,0</v>
      </c>
      <c r="H22" s="148">
        <f>IF(M22&gt;0,1,0)</f>
        <v>1</v>
      </c>
      <c r="I22" s="148">
        <f>IF(F22="",E22,E22+0.1)</f>
        <v>4</v>
      </c>
      <c r="J22" s="12"/>
      <c r="K22" s="18">
        <f>IF(M22 &gt; 0, K21+1, "n/a")</f>
        <v>13</v>
      </c>
      <c r="L22" s="11" t="str">
        <f>IF(X22=0," ",IF(X22-K22=0," ",X22-K22))</f>
        <v xml:space="preserve"> </v>
      </c>
      <c r="M22" s="27">
        <f>U22+W22</f>
        <v>16</v>
      </c>
      <c r="N22" s="13">
        <f>M22-Z22</f>
        <v>16</v>
      </c>
      <c r="O22" s="14" t="str">
        <f>IF(SUMIF(T22:W22,"&lt;0")&lt;&gt;0,SUMIF(T22:W22,"&lt;0")*(-1)," ")</f>
        <v xml:space="preserve"> </v>
      </c>
      <c r="P22" s="15">
        <f>U22+W22</f>
        <v>16</v>
      </c>
      <c r="Q22" s="50">
        <f>P22-Z22</f>
        <v>16</v>
      </c>
      <c r="R22" s="51">
        <f>ROUNDUP(COUNTIF(T22:W22,"&gt; 0")/2,0)</f>
        <v>1</v>
      </c>
      <c r="S22" s="17">
        <f>IF(R22=0,"-",IF(R22-Z22&gt;8,M22/(8+Z22),M22/R22))</f>
        <v>16</v>
      </c>
      <c r="T22" s="51"/>
      <c r="U22" s="14"/>
      <c r="V22" s="51">
        <v>16</v>
      </c>
      <c r="W22" s="14">
        <v>16</v>
      </c>
      <c r="X22" s="92"/>
      <c r="Y22" s="93" t="str">
        <f>IF(GR22=0," ",IF(GR22-X22=0," ",GR22-X22))</f>
        <v xml:space="preserve"> </v>
      </c>
      <c r="Z22" s="94"/>
    </row>
    <row r="23" spans="3:26" ht="15" x14ac:dyDescent="0.3">
      <c r="C23" s="87">
        <f>C22+1</f>
        <v>14</v>
      </c>
      <c r="D23" s="3" t="s">
        <v>110</v>
      </c>
      <c r="E23" s="7">
        <v>3.5</v>
      </c>
      <c r="F23" s="26" t="s">
        <v>2</v>
      </c>
      <c r="G23" s="147" t="str">
        <f>TEXT(E23,"0,0") &amp; F23</f>
        <v>3,5*</v>
      </c>
      <c r="H23" s="148">
        <f>IF(M23&gt;0,1,0)</f>
        <v>1</v>
      </c>
      <c r="I23" s="148">
        <f>IF(F23="",E23,E23+0.1)</f>
        <v>3.6</v>
      </c>
      <c r="J23" s="12"/>
      <c r="K23" s="18">
        <f>IF(M23 &gt; 0, K22+1, "n/a")</f>
        <v>14</v>
      </c>
      <c r="L23" s="11" t="str">
        <f>IF(X23=0," ",IF(X23-K23=0," ",X23-K23))</f>
        <v xml:space="preserve"> </v>
      </c>
      <c r="M23" s="27">
        <f>U23+W23</f>
        <v>14.933333333333334</v>
      </c>
      <c r="N23" s="13">
        <f>M23-Z23</f>
        <v>14.933333333333334</v>
      </c>
      <c r="O23" s="14" t="str">
        <f>IF(SUMIF(T23:W23,"&lt;0")&lt;&gt;0,SUMIF(T23:W23,"&lt;0")*(-1)," ")</f>
        <v xml:space="preserve"> </v>
      </c>
      <c r="P23" s="15">
        <f>U23+W23</f>
        <v>14.933333333333334</v>
      </c>
      <c r="Q23" s="50">
        <f>P23-Z23</f>
        <v>14.933333333333334</v>
      </c>
      <c r="R23" s="51">
        <f>ROUNDUP(COUNTIF(T23:W23,"&gt; 0")/2,0)</f>
        <v>1</v>
      </c>
      <c r="S23" s="17">
        <f>IF(R23=0,"-",IF(R23-Z23&gt;8,M23/(8+Z23),M23/R23))</f>
        <v>14.933333333333334</v>
      </c>
      <c r="T23" s="51"/>
      <c r="U23" s="14"/>
      <c r="V23" s="51">
        <v>16</v>
      </c>
      <c r="W23" s="14">
        <v>14.933333333333334</v>
      </c>
      <c r="X23" s="92"/>
      <c r="Y23" s="93" t="str">
        <f>IF(GR23=0," ",IF(GR23-X23=0," ",GR23-X23))</f>
        <v xml:space="preserve"> </v>
      </c>
      <c r="Z23" s="94"/>
    </row>
    <row r="24" spans="3:26" ht="15" x14ac:dyDescent="0.3">
      <c r="C24" s="87">
        <f>C23+1</f>
        <v>15</v>
      </c>
      <c r="D24" s="3" t="s">
        <v>91</v>
      </c>
      <c r="E24" s="7">
        <v>3.5</v>
      </c>
      <c r="F24" s="26" t="s">
        <v>2</v>
      </c>
      <c r="G24" s="147" t="str">
        <f>TEXT(E24,"0,0") &amp; F24</f>
        <v>3,5*</v>
      </c>
      <c r="H24" s="148">
        <f>IF(M24&gt;0,1,0)</f>
        <v>1</v>
      </c>
      <c r="I24" s="148">
        <f>IF(F24="",E24,E24+0.1)</f>
        <v>3.6</v>
      </c>
      <c r="J24" s="12"/>
      <c r="K24" s="18">
        <f>IF(M24 &gt; 0, K23+1, "n/a")</f>
        <v>15</v>
      </c>
      <c r="L24" s="11" t="str">
        <f>IF(X24=0," ",IF(X24-K24=0," ",X24-K24))</f>
        <v xml:space="preserve"> </v>
      </c>
      <c r="M24" s="27">
        <f>U24+W24</f>
        <v>13.533333333333333</v>
      </c>
      <c r="N24" s="13">
        <f>M24-Z24</f>
        <v>13.533333333333333</v>
      </c>
      <c r="O24" s="14" t="str">
        <f>IF(SUMIF(T24:W24,"&lt;0")&lt;&gt;0,SUMIF(T24:W24,"&lt;0")*(-1)," ")</f>
        <v xml:space="preserve"> </v>
      </c>
      <c r="P24" s="15">
        <f>U24+W24</f>
        <v>13.533333333333333</v>
      </c>
      <c r="Q24" s="50">
        <f>P24-Z24</f>
        <v>13.533333333333333</v>
      </c>
      <c r="R24" s="51">
        <f>ROUNDUP(COUNTIF(T24:W24,"&gt; 0")/2,0)</f>
        <v>1</v>
      </c>
      <c r="S24" s="17">
        <f>IF(R24=0,"-",IF(R24-Z24&gt;8,M24/(8+Z24),M24/R24))</f>
        <v>13.533333333333333</v>
      </c>
      <c r="T24" s="51"/>
      <c r="U24" s="14"/>
      <c r="V24" s="51">
        <v>17</v>
      </c>
      <c r="W24" s="14">
        <v>13.533333333333333</v>
      </c>
      <c r="X24" s="92"/>
      <c r="Y24" s="93" t="str">
        <f>IF(GR24=0," ",IF(GR24-X24=0," ",GR24-X24))</f>
        <v xml:space="preserve"> </v>
      </c>
      <c r="Z24" s="94"/>
    </row>
    <row r="25" spans="3:26" ht="15" x14ac:dyDescent="0.3">
      <c r="C25" s="87">
        <f>C24+1</f>
        <v>16</v>
      </c>
      <c r="D25" s="3" t="s">
        <v>159</v>
      </c>
      <c r="E25" s="7">
        <v>4</v>
      </c>
      <c r="F25" s="26" t="s">
        <v>2</v>
      </c>
      <c r="G25" s="147" t="str">
        <f>TEXT(E25,"0,0") &amp; F25</f>
        <v>4,0*</v>
      </c>
      <c r="H25" s="148">
        <f>IF(M25&gt;0,1,0)</f>
        <v>1</v>
      </c>
      <c r="I25" s="148">
        <f>IF(F25="",E25,E25+0.1)</f>
        <v>4.0999999999999996</v>
      </c>
      <c r="J25" s="12"/>
      <c r="K25" s="18">
        <f>IF(M25 &gt; 0, K24+1, "n/a")</f>
        <v>16</v>
      </c>
      <c r="L25" s="11" t="str">
        <f>IF(X25=0," ",IF(X25-K25=0," ",X25-K25))</f>
        <v xml:space="preserve"> </v>
      </c>
      <c r="M25" s="27">
        <f>U25+W25</f>
        <v>11.733333333333333</v>
      </c>
      <c r="N25" s="13">
        <f>M25-Z25</f>
        <v>11.733333333333333</v>
      </c>
      <c r="O25" s="14" t="str">
        <f>IF(SUMIF(T25:W25,"&lt;0")&lt;&gt;0,SUMIF(T25:W25,"&lt;0")*(-1)," ")</f>
        <v xml:space="preserve"> </v>
      </c>
      <c r="P25" s="15">
        <f>U25+W25</f>
        <v>11.733333333333333</v>
      </c>
      <c r="Q25" s="50">
        <f>P25-Z25</f>
        <v>11.733333333333333</v>
      </c>
      <c r="R25" s="51">
        <f>ROUNDUP(COUNTIF(T25:W25,"&gt; 0")/2,0)</f>
        <v>1</v>
      </c>
      <c r="S25" s="17">
        <f>IF(R25=0,"-",IF(R25-Z25&gt;8,M25/(8+Z25),M25/R25))</f>
        <v>11.733333333333333</v>
      </c>
      <c r="T25" s="51"/>
      <c r="U25" s="14"/>
      <c r="V25" s="51">
        <v>18</v>
      </c>
      <c r="W25" s="14">
        <v>11.733333333333333</v>
      </c>
      <c r="X25" s="92"/>
      <c r="Y25" s="93" t="str">
        <f>IF(GR25=0," ",IF(GR25-X25=0," ",GR25-X25))</f>
        <v xml:space="preserve"> </v>
      </c>
      <c r="Z25" s="94"/>
    </row>
    <row r="26" spans="3:26" ht="15" x14ac:dyDescent="0.3">
      <c r="C26" s="87">
        <f>C25+1</f>
        <v>17</v>
      </c>
      <c r="D26" s="3" t="s">
        <v>53</v>
      </c>
      <c r="E26" s="7">
        <v>4.5</v>
      </c>
      <c r="F26" s="26" t="s">
        <v>1</v>
      </c>
      <c r="G26" s="147" t="str">
        <f>TEXT(E26,"0,0") &amp; F26</f>
        <v>4,5</v>
      </c>
      <c r="H26" s="148">
        <f>IF(M26&gt;0,1,0)</f>
        <v>1</v>
      </c>
      <c r="I26" s="148">
        <f>IF(F26="",E26,E26+0.1)</f>
        <v>4.5</v>
      </c>
      <c r="J26" s="12"/>
      <c r="K26" s="18">
        <f>IF(M26 &gt; 0, K25+1, "n/a")</f>
        <v>17</v>
      </c>
      <c r="L26" s="11" t="str">
        <f>IF(X26=0," ",IF(X26-K26=0," ",X26-K26))</f>
        <v xml:space="preserve"> </v>
      </c>
      <c r="M26" s="27">
        <f>U26+W26</f>
        <v>9</v>
      </c>
      <c r="N26" s="13">
        <f>M26-Z26</f>
        <v>9</v>
      </c>
      <c r="O26" s="14" t="str">
        <f>IF(SUMIF(T26:W26,"&lt;0")&lt;&gt;0,SUMIF(T26:W26,"&lt;0")*(-1)," ")</f>
        <v xml:space="preserve"> </v>
      </c>
      <c r="P26" s="15">
        <f>U26+W26</f>
        <v>9</v>
      </c>
      <c r="Q26" s="50">
        <f>P26-Z26</f>
        <v>9</v>
      </c>
      <c r="R26" s="51">
        <f>ROUNDUP(COUNTIF(T26:W26,"&gt; 0")/2,0)</f>
        <v>1</v>
      </c>
      <c r="S26" s="17">
        <f>IF(R26=0,"-",IF(R26-Z26&gt;8,M26/(8+Z26),M26/R26))</f>
        <v>9</v>
      </c>
      <c r="T26" s="51"/>
      <c r="U26" s="14"/>
      <c r="V26" s="51">
        <v>19</v>
      </c>
      <c r="W26" s="14">
        <v>9</v>
      </c>
      <c r="X26" s="92"/>
      <c r="Y26" s="93" t="str">
        <f>IF(GR26=0," ",IF(GR26-X26=0," ",GR26-X26))</f>
        <v xml:space="preserve"> </v>
      </c>
      <c r="Z26" s="94"/>
    </row>
    <row r="27" spans="3:26" ht="15" x14ac:dyDescent="0.3">
      <c r="C27" s="87">
        <f>C26+1</f>
        <v>18</v>
      </c>
      <c r="D27" s="3" t="s">
        <v>191</v>
      </c>
      <c r="E27" s="7">
        <v>5</v>
      </c>
      <c r="F27" s="26" t="s">
        <v>2</v>
      </c>
      <c r="G27" s="147" t="str">
        <f>TEXT(E27,"0,0") &amp; F27</f>
        <v>5,0*</v>
      </c>
      <c r="H27" s="148">
        <f>IF(M27&gt;0,1,0)</f>
        <v>1</v>
      </c>
      <c r="I27" s="148">
        <f>IF(F27="",E27,E27+0.1)</f>
        <v>5.0999999999999996</v>
      </c>
      <c r="J27" s="12"/>
      <c r="K27" s="18">
        <f>IF(M27 &gt; 0, K26+1, "n/a")</f>
        <v>18</v>
      </c>
      <c r="L27" s="11" t="str">
        <f>IF(X27=0," ",IF(X27-K27=0," ",X27-K27))</f>
        <v xml:space="preserve"> </v>
      </c>
      <c r="M27" s="27">
        <f>U27+W27</f>
        <v>7.5</v>
      </c>
      <c r="N27" s="13">
        <f>M27-Z27</f>
        <v>7.5</v>
      </c>
      <c r="O27" s="14" t="str">
        <f>IF(SUMIF(T27:W27,"&lt;0")&lt;&gt;0,SUMIF(T27:W27,"&lt;0")*(-1)," ")</f>
        <v xml:space="preserve"> </v>
      </c>
      <c r="P27" s="15">
        <f>U27+W27</f>
        <v>7.5</v>
      </c>
      <c r="Q27" s="50">
        <f>P27-Z27</f>
        <v>7.5</v>
      </c>
      <c r="R27" s="51">
        <f>ROUNDUP(COUNTIF(T27:W27,"&gt; 0")/2,0)</f>
        <v>1</v>
      </c>
      <c r="S27" s="17">
        <f>IF(R27=0,"-",IF(R27-Z27&gt;8,M27/(8+Z27),M27/R27))</f>
        <v>7.5</v>
      </c>
      <c r="T27" s="51"/>
      <c r="U27" s="14"/>
      <c r="V27" s="51">
        <v>24</v>
      </c>
      <c r="W27" s="14">
        <v>7.5</v>
      </c>
      <c r="X27" s="92"/>
      <c r="Y27" s="93" t="str">
        <f>IF(GR27=0," ",IF(GR27-X27=0," ",GR27-X27))</f>
        <v xml:space="preserve"> </v>
      </c>
      <c r="Z27" s="94"/>
    </row>
    <row r="28" spans="3:26" ht="15" x14ac:dyDescent="0.3">
      <c r="C28" s="87">
        <f>C27+1</f>
        <v>19</v>
      </c>
      <c r="D28" s="3" t="s">
        <v>273</v>
      </c>
      <c r="E28" s="7">
        <v>3</v>
      </c>
      <c r="F28" s="26" t="s">
        <v>1</v>
      </c>
      <c r="G28" s="147" t="str">
        <f>TEXT(E28,"0,0") &amp; F28</f>
        <v>3,0</v>
      </c>
      <c r="H28" s="148">
        <f>IF(M28&gt;0,1,0)</f>
        <v>1</v>
      </c>
      <c r="I28" s="148">
        <f>IF(F28="",E28,E28+0.1)</f>
        <v>3</v>
      </c>
      <c r="J28" s="12"/>
      <c r="K28" s="18">
        <f>IF(M28 &gt; 0, K27+1, "n/a")</f>
        <v>19</v>
      </c>
      <c r="L28" s="11" t="str">
        <f>IF(X28=0," ",IF(X28-K28=0," ",X28-K28))</f>
        <v xml:space="preserve"> </v>
      </c>
      <c r="M28" s="27">
        <f>U28+W28</f>
        <v>6.8571428571428568</v>
      </c>
      <c r="N28" s="13">
        <f>M28-Z28</f>
        <v>6.8571428571428568</v>
      </c>
      <c r="O28" s="14" t="str">
        <f>IF(SUMIF(T28:W28,"&lt;0")&lt;&gt;0,SUMIF(T28:W28,"&lt;0")*(-1)," ")</f>
        <v xml:space="preserve"> </v>
      </c>
      <c r="P28" s="15">
        <f>U28+W28</f>
        <v>6.8571428571428568</v>
      </c>
      <c r="Q28" s="50">
        <f>P28-Z28</f>
        <v>6.8571428571428568</v>
      </c>
      <c r="R28" s="51">
        <f>ROUNDUP(COUNTIF(T28:W28,"&gt; 0")/2,0)</f>
        <v>1</v>
      </c>
      <c r="S28" s="17">
        <f>IF(R28=0,"-",IF(R28-Z28&gt;8,M28/(8+Z28),M28/R28))</f>
        <v>6.8571428571428568</v>
      </c>
      <c r="T28" s="51"/>
      <c r="U28" s="14"/>
      <c r="V28" s="51">
        <v>20</v>
      </c>
      <c r="W28" s="14">
        <v>6.8571428571428568</v>
      </c>
      <c r="X28" s="92"/>
      <c r="Y28" s="93" t="str">
        <f>IF(GR28=0," ",IF(GR28-X28=0," ",GR28-X28))</f>
        <v xml:space="preserve"> </v>
      </c>
      <c r="Z28" s="94"/>
    </row>
    <row r="29" spans="3:26" ht="15" x14ac:dyDescent="0.3">
      <c r="C29" s="87">
        <f>C28+1</f>
        <v>20</v>
      </c>
      <c r="D29" s="3" t="s">
        <v>60</v>
      </c>
      <c r="E29" s="7">
        <v>3.5</v>
      </c>
      <c r="F29" s="26" t="s">
        <v>2</v>
      </c>
      <c r="G29" s="147" t="str">
        <f>TEXT(E29,"0,0") &amp; F29</f>
        <v>3,5*</v>
      </c>
      <c r="H29" s="148">
        <f>IF(M29&gt;0,1,0)</f>
        <v>1</v>
      </c>
      <c r="I29" s="148">
        <f>IF(F29="",E29,E29+0.1)</f>
        <v>3.6</v>
      </c>
      <c r="J29" s="12"/>
      <c r="K29" s="18">
        <f>IF(M29 &gt; 0, K28+1, "n/a")</f>
        <v>20</v>
      </c>
      <c r="L29" s="11" t="str">
        <f>IF(X29=0," ",IF(X29-K29=0," ",X29-K29))</f>
        <v xml:space="preserve"> </v>
      </c>
      <c r="M29" s="27">
        <f>U29+W29</f>
        <v>6.4615384615384617</v>
      </c>
      <c r="N29" s="13">
        <f>M29-Z29</f>
        <v>6.4615384615384617</v>
      </c>
      <c r="O29" s="14" t="str">
        <f>IF(SUMIF(T29:W29,"&lt;0")&lt;&gt;0,SUMIF(T29:W29,"&lt;0")*(-1)," ")</f>
        <v xml:space="preserve"> </v>
      </c>
      <c r="P29" s="15">
        <f>U29+W29</f>
        <v>6.4615384615384617</v>
      </c>
      <c r="Q29" s="50">
        <f>P29-Z29</f>
        <v>6.4615384615384617</v>
      </c>
      <c r="R29" s="51">
        <f>ROUNDUP(COUNTIF(T29:W29,"&gt; 0")/2,0)</f>
        <v>1</v>
      </c>
      <c r="S29" s="17">
        <f>IF(R29=0,"-",IF(R29-Z29&gt;8,M29/(8+Z29),M29/R29))</f>
        <v>6.4615384615384617</v>
      </c>
      <c r="T29" s="51"/>
      <c r="U29" s="14"/>
      <c r="V29" s="51">
        <v>24</v>
      </c>
      <c r="W29" s="14">
        <v>6.4615384615384617</v>
      </c>
      <c r="X29" s="92"/>
      <c r="Y29" s="93" t="str">
        <f>IF(GR29=0," ",IF(GR29-X29=0," ",GR29-X29))</f>
        <v xml:space="preserve"> </v>
      </c>
      <c r="Z29" s="94"/>
    </row>
    <row r="30" spans="3:26" ht="15" x14ac:dyDescent="0.3">
      <c r="C30" s="87">
        <f>C29+1</f>
        <v>21</v>
      </c>
      <c r="D30" s="3" t="s">
        <v>58</v>
      </c>
      <c r="E30" s="7">
        <v>3.5</v>
      </c>
      <c r="F30" s="26" t="s">
        <v>1</v>
      </c>
      <c r="G30" s="147" t="str">
        <f>TEXT(E30,"0,0") &amp; F30</f>
        <v>3,5</v>
      </c>
      <c r="H30" s="148">
        <f>IF(M30&gt;0,1,0)</f>
        <v>1</v>
      </c>
      <c r="I30" s="148">
        <f>IF(F30="",E30,E30+0.1)</f>
        <v>3.5</v>
      </c>
      <c r="J30" s="12"/>
      <c r="K30" s="18">
        <f>IF(M30 &gt; 0, K29+1, "n/a")</f>
        <v>21</v>
      </c>
      <c r="L30" s="11" t="str">
        <f>IF(X30=0," ",IF(X30-K30=0," ",X30-K30))</f>
        <v xml:space="preserve"> </v>
      </c>
      <c r="M30" s="27">
        <f>U30+W30</f>
        <v>6</v>
      </c>
      <c r="N30" s="13">
        <f>M30-Z30</f>
        <v>6</v>
      </c>
      <c r="O30" s="14" t="str">
        <f>IF(SUMIF(T30:W30,"&lt;0")&lt;&gt;0,SUMIF(T30:W30,"&lt;0")*(-1)," ")</f>
        <v xml:space="preserve"> </v>
      </c>
      <c r="P30" s="15">
        <f>U30+W30</f>
        <v>6</v>
      </c>
      <c r="Q30" s="50">
        <f>P30-Z30</f>
        <v>6</v>
      </c>
      <c r="R30" s="51">
        <f>ROUNDUP(COUNTIF(T30:W30,"&gt; 0")/2,0)</f>
        <v>1</v>
      </c>
      <c r="S30" s="17">
        <f>IF(R30=0,"-",IF(R30-Z30&gt;8,M30/(8+Z30),M30/R30))</f>
        <v>6</v>
      </c>
      <c r="T30" s="51"/>
      <c r="U30" s="14"/>
      <c r="V30" s="51">
        <v>24</v>
      </c>
      <c r="W30" s="14">
        <v>6</v>
      </c>
      <c r="X30" s="92"/>
      <c r="Y30" s="93" t="str">
        <f>IF(GR30=0," ",IF(GR30-X30=0," ",GR30-X30))</f>
        <v xml:space="preserve"> </v>
      </c>
      <c r="Z30" s="94"/>
    </row>
    <row r="31" spans="3:26" ht="15" x14ac:dyDescent="0.3">
      <c r="C31" s="87">
        <f>C30+1</f>
        <v>22</v>
      </c>
      <c r="D31" s="3" t="s">
        <v>127</v>
      </c>
      <c r="E31" s="7">
        <v>4.5</v>
      </c>
      <c r="F31" s="26" t="s">
        <v>1</v>
      </c>
      <c r="G31" s="147" t="str">
        <f>TEXT(E31,"0,0") &amp; F31</f>
        <v>4,5</v>
      </c>
      <c r="H31" s="148">
        <f>IF(M31&gt;0,1,0)</f>
        <v>1</v>
      </c>
      <c r="I31" s="148">
        <f>IF(F31="",E31,E31+0.1)</f>
        <v>4.5</v>
      </c>
      <c r="J31" s="12"/>
      <c r="K31" s="18">
        <f>IF(M31 &gt; 0, K30+1, "n/a")</f>
        <v>22</v>
      </c>
      <c r="L31" s="11" t="str">
        <f>IF(X31=0," ",IF(X31-K31=0," ",X31-K31))</f>
        <v xml:space="preserve"> </v>
      </c>
      <c r="M31" s="27">
        <f>U31+W31</f>
        <v>5.625</v>
      </c>
      <c r="N31" s="13">
        <f>M31-Z31</f>
        <v>5.625</v>
      </c>
      <c r="O31" s="14" t="str">
        <f>IF(SUMIF(T31:W31,"&lt;0")&lt;&gt;0,SUMIF(T31:W31,"&lt;0")*(-1)," ")</f>
        <v xml:space="preserve"> </v>
      </c>
      <c r="P31" s="15">
        <f>U31+W31</f>
        <v>5.625</v>
      </c>
      <c r="Q31" s="50">
        <f>P31-Z31</f>
        <v>5.625</v>
      </c>
      <c r="R31" s="51">
        <f>ROUNDUP(COUNTIF(T31:W31,"&gt; 0")/2,0)</f>
        <v>1</v>
      </c>
      <c r="S31" s="17">
        <f>IF(R31=0,"-",IF(R31-Z31&gt;8,M31/(8+Z31),M31/R31))</f>
        <v>5.625</v>
      </c>
      <c r="T31" s="51"/>
      <c r="U31" s="14"/>
      <c r="V31" s="51">
        <v>32</v>
      </c>
      <c r="W31" s="14">
        <v>5.625</v>
      </c>
      <c r="X31" s="92"/>
      <c r="Y31" s="93" t="str">
        <f>IF(GR31=0," ",IF(GR31-X31=0," ",GR31-X31))</f>
        <v xml:space="preserve"> </v>
      </c>
      <c r="Z31" s="94"/>
    </row>
    <row r="32" spans="3:26" ht="15" x14ac:dyDescent="0.3">
      <c r="C32" s="87">
        <f>C31+1</f>
        <v>23</v>
      </c>
      <c r="D32" s="3" t="s">
        <v>77</v>
      </c>
      <c r="E32" s="7">
        <v>3.5</v>
      </c>
      <c r="F32" s="26" t="s">
        <v>2</v>
      </c>
      <c r="G32" s="147" t="str">
        <f>TEXT(E32,"0,0") &amp; F32</f>
        <v>3,5*</v>
      </c>
      <c r="H32" s="148">
        <f>IF(M32&gt;0,1,0)</f>
        <v>1</v>
      </c>
      <c r="I32" s="148">
        <f>IF(F32="",E32,E32+0.1)</f>
        <v>3.6</v>
      </c>
      <c r="J32" s="12"/>
      <c r="K32" s="18">
        <f>IF(M32 &gt; 0, K31+1, "n/a")</f>
        <v>23</v>
      </c>
      <c r="L32" s="11" t="str">
        <f>IF(X32=0," ",IF(X32-K32=0," ",X32-K32))</f>
        <v xml:space="preserve"> </v>
      </c>
      <c r="M32" s="27">
        <f>U32+W32</f>
        <v>5.6</v>
      </c>
      <c r="N32" s="13">
        <f>M32-Z32</f>
        <v>5.6</v>
      </c>
      <c r="O32" s="14" t="str">
        <f>IF(SUMIF(T32:W32,"&lt;0")&lt;&gt;0,SUMIF(T32:W32,"&lt;0")*(-1)," ")</f>
        <v xml:space="preserve"> </v>
      </c>
      <c r="P32" s="15">
        <f>U32+W32</f>
        <v>5.6</v>
      </c>
      <c r="Q32" s="50">
        <f>P32-Z32</f>
        <v>5.6</v>
      </c>
      <c r="R32" s="51">
        <f>ROUNDUP(COUNTIF(T32:W32,"&gt; 0")/2,0)</f>
        <v>1</v>
      </c>
      <c r="S32" s="17">
        <f>IF(R32=0,"-",IF(R32-Z32&gt;8,M32/(8+Z32),M32/R32))</f>
        <v>5.6</v>
      </c>
      <c r="T32" s="51"/>
      <c r="U32" s="14"/>
      <c r="V32" s="51">
        <v>24</v>
      </c>
      <c r="W32" s="14">
        <v>5.6</v>
      </c>
      <c r="X32" s="92"/>
      <c r="Y32" s="93" t="str">
        <f>IF(GR32=0," ",IF(GR32-X32=0," ",GR32-X32))</f>
        <v xml:space="preserve"> </v>
      </c>
      <c r="Z32" s="94"/>
    </row>
    <row r="33" spans="3:26" ht="15" x14ac:dyDescent="0.3">
      <c r="C33" s="87">
        <f>C32+1</f>
        <v>24</v>
      </c>
      <c r="D33" s="3" t="s">
        <v>134</v>
      </c>
      <c r="E33" s="7">
        <v>3.5</v>
      </c>
      <c r="F33" s="26" t="s">
        <v>1</v>
      </c>
      <c r="G33" s="147" t="str">
        <f>TEXT(E33,"0,0") &amp; F33</f>
        <v>3,5</v>
      </c>
      <c r="H33" s="148">
        <f>IF(M33&gt;0,1,0)</f>
        <v>1</v>
      </c>
      <c r="I33" s="148">
        <f>IF(F33="",E33,E33+0.1)</f>
        <v>3.5</v>
      </c>
      <c r="J33" s="12"/>
      <c r="K33" s="18">
        <f>IF(M33 &gt; 0, K32+1, "n/a")</f>
        <v>24</v>
      </c>
      <c r="L33" s="11" t="str">
        <f>IF(X33=0," ",IF(X33-K33=0," ",X33-K33))</f>
        <v xml:space="preserve"> </v>
      </c>
      <c r="M33" s="27">
        <f>U33+W33</f>
        <v>5.3846153846153841</v>
      </c>
      <c r="N33" s="13">
        <f>M33-Z33</f>
        <v>5.3846153846153841</v>
      </c>
      <c r="O33" s="14" t="str">
        <f>IF(SUMIF(T33:W33,"&lt;0")&lt;&gt;0,SUMIF(T33:W33,"&lt;0")*(-1)," ")</f>
        <v xml:space="preserve"> </v>
      </c>
      <c r="P33" s="15">
        <f>U33+W33</f>
        <v>5.3846153846153841</v>
      </c>
      <c r="Q33" s="50">
        <f>P33-Z33</f>
        <v>5.3846153846153841</v>
      </c>
      <c r="R33" s="51">
        <f>ROUNDUP(COUNTIF(T33:W33,"&gt; 0")/2,0)</f>
        <v>1</v>
      </c>
      <c r="S33" s="17">
        <f>IF(R33=0,"-",IF(R33-Z33&gt;8,M33/(8+Z33),M33/R33))</f>
        <v>5.3846153846153841</v>
      </c>
      <c r="T33" s="51"/>
      <c r="U33" s="14"/>
      <c r="V33" s="51">
        <v>32</v>
      </c>
      <c r="W33" s="14">
        <v>5.3846153846153841</v>
      </c>
      <c r="X33" s="92"/>
      <c r="Y33" s="93" t="str">
        <f>IF(GR33=0," ",IF(GR33-X33=0," ",GR33-X33))</f>
        <v xml:space="preserve"> </v>
      </c>
      <c r="Z33" s="94"/>
    </row>
    <row r="34" spans="3:26" ht="15" x14ac:dyDescent="0.3">
      <c r="C34" s="87">
        <f>C33+1</f>
        <v>25</v>
      </c>
      <c r="D34" s="3" t="s">
        <v>144</v>
      </c>
      <c r="E34" s="7">
        <v>3.5</v>
      </c>
      <c r="F34" s="26" t="s">
        <v>1</v>
      </c>
      <c r="G34" s="147" t="str">
        <f>TEXT(E34,"0,0") &amp; F34</f>
        <v>3,5</v>
      </c>
      <c r="H34" s="148">
        <f>IF(M34&gt;0,1,0)</f>
        <v>1</v>
      </c>
      <c r="I34" s="148">
        <f>IF(F34="",E34,E34+0.1)</f>
        <v>3.5</v>
      </c>
      <c r="J34" s="12"/>
      <c r="K34" s="18">
        <f>IF(M34 &gt; 0, K33+1, "n/a")</f>
        <v>25</v>
      </c>
      <c r="L34" s="11" t="str">
        <f>IF(X34=0," ",IF(X34-K34=0," ",X34-K34))</f>
        <v xml:space="preserve"> </v>
      </c>
      <c r="M34" s="27">
        <f>U34+W34</f>
        <v>5.3846153846153841</v>
      </c>
      <c r="N34" s="13">
        <f>M34-Z34</f>
        <v>5.3846153846153841</v>
      </c>
      <c r="O34" s="14" t="str">
        <f>IF(SUMIF(T34:W34,"&lt;0")&lt;&gt;0,SUMIF(T34:W34,"&lt;0")*(-1)," ")</f>
        <v xml:space="preserve"> </v>
      </c>
      <c r="P34" s="15">
        <f>U34+W34</f>
        <v>5.3846153846153841</v>
      </c>
      <c r="Q34" s="50">
        <f>P34-Z34</f>
        <v>5.3846153846153841</v>
      </c>
      <c r="R34" s="51">
        <f>ROUNDUP(COUNTIF(T34:W34,"&gt; 0")/2,0)</f>
        <v>1</v>
      </c>
      <c r="S34" s="17">
        <f>IF(R34=0,"-",IF(R34-Z34&gt;8,M34/(8+Z34),M34/R34))</f>
        <v>5.3846153846153841</v>
      </c>
      <c r="T34" s="51"/>
      <c r="U34" s="14"/>
      <c r="V34" s="51">
        <v>32</v>
      </c>
      <c r="W34" s="14">
        <v>5.3846153846153841</v>
      </c>
      <c r="X34" s="92"/>
      <c r="Y34" s="93" t="str">
        <f>IF(GR34=0," ",IF(GR34-X34=0," ",GR34-X34))</f>
        <v xml:space="preserve"> </v>
      </c>
      <c r="Z34" s="94"/>
    </row>
    <row r="35" spans="3:26" ht="15" x14ac:dyDescent="0.3">
      <c r="C35" s="87">
        <f>C34+1</f>
        <v>26</v>
      </c>
      <c r="D35" s="3" t="s">
        <v>288</v>
      </c>
      <c r="E35" s="7">
        <v>3.5</v>
      </c>
      <c r="F35" s="26" t="s">
        <v>1</v>
      </c>
      <c r="G35" s="147" t="str">
        <f>TEXT(E35,"0,0") &amp; F35</f>
        <v>3,5</v>
      </c>
      <c r="H35" s="148">
        <f>IF(M35&gt;0,1,0)</f>
        <v>1</v>
      </c>
      <c r="I35" s="148">
        <f>IF(F35="",E35,E35+0.1)</f>
        <v>3.5</v>
      </c>
      <c r="J35" s="12"/>
      <c r="K35" s="18">
        <f>IF(M35 &gt; 0, K34+1, "n/a")</f>
        <v>26</v>
      </c>
      <c r="L35" s="11" t="str">
        <f>IF(X35=0," ",IF(X35-K35=0," ",X35-K35))</f>
        <v xml:space="preserve"> </v>
      </c>
      <c r="M35" s="27">
        <f>U35+W35</f>
        <v>5</v>
      </c>
      <c r="N35" s="13">
        <f>M35-Z35</f>
        <v>5</v>
      </c>
      <c r="O35" s="14" t="str">
        <f>IF(SUMIF(T35:W35,"&lt;0")&lt;&gt;0,SUMIF(T35:W35,"&lt;0")*(-1)," ")</f>
        <v xml:space="preserve"> </v>
      </c>
      <c r="P35" s="15">
        <f>U35+W35</f>
        <v>5</v>
      </c>
      <c r="Q35" s="50">
        <f>P35-Z35</f>
        <v>5</v>
      </c>
      <c r="R35" s="51">
        <f>ROUNDUP(COUNTIF(T35:W35,"&gt; 0")/2,0)</f>
        <v>1</v>
      </c>
      <c r="S35" s="17">
        <f>IF(R35=0,"-",IF(R35-Z35&gt;8,M35/(8+Z35),M35/R35))</f>
        <v>5</v>
      </c>
      <c r="T35" s="51"/>
      <c r="U35" s="14"/>
      <c r="V35" s="51">
        <v>32</v>
      </c>
      <c r="W35" s="14">
        <v>5</v>
      </c>
      <c r="X35" s="92"/>
      <c r="Y35" s="93" t="str">
        <f>IF(GR35=0," ",IF(GR35-X35=0," ",GR35-X35))</f>
        <v xml:space="preserve"> </v>
      </c>
      <c r="Z35" s="94"/>
    </row>
    <row r="36" spans="3:26" ht="15" x14ac:dyDescent="0.3">
      <c r="C36" s="87">
        <f>C35+1</f>
        <v>27</v>
      </c>
      <c r="D36" s="3" t="s">
        <v>96</v>
      </c>
      <c r="E36" s="7">
        <v>3.5</v>
      </c>
      <c r="F36" s="26" t="s">
        <v>1</v>
      </c>
      <c r="G36" s="147" t="str">
        <f>TEXT(E36,"0,0") &amp; F36</f>
        <v>3,5</v>
      </c>
      <c r="H36" s="148">
        <f>IF(M36&gt;0,1,0)</f>
        <v>1</v>
      </c>
      <c r="I36" s="148">
        <f>IF(F36="",E36,E36+0.1)</f>
        <v>3.5</v>
      </c>
      <c r="J36" s="12"/>
      <c r="K36" s="18">
        <f>IF(M36 &gt; 0, K35+1, "n/a")</f>
        <v>27</v>
      </c>
      <c r="L36" s="11" t="str">
        <f>IF(X36=0," ",IF(X36-K36=0," ",X36-K36))</f>
        <v xml:space="preserve"> </v>
      </c>
      <c r="M36" s="27">
        <f>U36+W36</f>
        <v>4.666666666666667</v>
      </c>
      <c r="N36" s="13">
        <f>M36-Z36</f>
        <v>4.666666666666667</v>
      </c>
      <c r="O36" s="14" t="str">
        <f>IF(SUMIF(T36:W36,"&lt;0")&lt;&gt;0,SUMIF(T36:W36,"&lt;0")*(-1)," ")</f>
        <v xml:space="preserve"> </v>
      </c>
      <c r="P36" s="15">
        <f>U36+W36</f>
        <v>4.666666666666667</v>
      </c>
      <c r="Q36" s="50">
        <f>P36-Z36</f>
        <v>4.666666666666667</v>
      </c>
      <c r="R36" s="51">
        <f>ROUNDUP(COUNTIF(T36:W36,"&gt; 0")/2,0)</f>
        <v>1</v>
      </c>
      <c r="S36" s="17">
        <f>IF(R36=0,"-",IF(R36-Z36&gt;8,M36/(8+Z36),M36/R36))</f>
        <v>4.666666666666667</v>
      </c>
      <c r="T36" s="51"/>
      <c r="U36" s="14"/>
      <c r="V36" s="51">
        <v>32</v>
      </c>
      <c r="W36" s="14">
        <v>4.666666666666667</v>
      </c>
      <c r="X36" s="92"/>
      <c r="Y36" s="93" t="str">
        <f>IF(GR36=0," ",IF(GR36-X36=0," ",GR36-X36))</f>
        <v xml:space="preserve"> </v>
      </c>
      <c r="Z36" s="94"/>
    </row>
    <row r="37" spans="3:26" ht="15" x14ac:dyDescent="0.3">
      <c r="C37" s="87">
        <f>C36+1</f>
        <v>28</v>
      </c>
      <c r="D37" s="3" t="s">
        <v>106</v>
      </c>
      <c r="E37" s="7">
        <v>3.5</v>
      </c>
      <c r="F37" s="26" t="s">
        <v>1</v>
      </c>
      <c r="G37" s="147" t="str">
        <f>TEXT(E37,"0,0") &amp; F37</f>
        <v>3,5</v>
      </c>
      <c r="H37" s="148">
        <f>IF(M37&gt;0,1,0)</f>
        <v>1</v>
      </c>
      <c r="I37" s="148">
        <f>IF(F37="",E37,E37+0.1)</f>
        <v>3.5</v>
      </c>
      <c r="J37" s="12"/>
      <c r="K37" s="18">
        <f>IF(M37 &gt; 0, K36+1, "n/a")</f>
        <v>28</v>
      </c>
      <c r="L37" s="11" t="str">
        <f>IF(X37=0," ",IF(X37-K37=0," ",X37-K37))</f>
        <v xml:space="preserve"> </v>
      </c>
      <c r="M37" s="27">
        <f>U37+W37</f>
        <v>4.666666666666667</v>
      </c>
      <c r="N37" s="13">
        <f>M37-Z37</f>
        <v>4.666666666666667</v>
      </c>
      <c r="O37" s="14" t="str">
        <f>IF(SUMIF(T37:W37,"&lt;0")&lt;&gt;0,SUMIF(T37:W37,"&lt;0")*(-1)," ")</f>
        <v xml:space="preserve"> </v>
      </c>
      <c r="P37" s="15">
        <f>U37+W37</f>
        <v>4.666666666666667</v>
      </c>
      <c r="Q37" s="50">
        <f>P37-Z37</f>
        <v>4.666666666666667</v>
      </c>
      <c r="R37" s="51">
        <f>ROUNDUP(COUNTIF(T37:W37,"&gt; 0")/2,0)</f>
        <v>1</v>
      </c>
      <c r="S37" s="17">
        <f>IF(R37=0,"-",IF(R37-Z37&gt;8,M37/(8+Z37),M37/R37))</f>
        <v>4.666666666666667</v>
      </c>
      <c r="T37" s="51"/>
      <c r="U37" s="14"/>
      <c r="V37" s="51">
        <v>32</v>
      </c>
      <c r="W37" s="14">
        <v>4.666666666666667</v>
      </c>
      <c r="X37" s="92"/>
      <c r="Y37" s="93" t="str">
        <f>IF(GR37=0," ",IF(GR37-X37=0," ",GR37-X37))</f>
        <v xml:space="preserve"> </v>
      </c>
      <c r="Z37" s="94"/>
    </row>
    <row r="38" spans="3:26" ht="15" x14ac:dyDescent="0.3">
      <c r="C38" s="87">
        <v>1</v>
      </c>
      <c r="D38" s="3" t="s">
        <v>194</v>
      </c>
      <c r="E38" s="7">
        <v>5</v>
      </c>
      <c r="F38" s="26" t="s">
        <v>2</v>
      </c>
      <c r="G38" s="147" t="str">
        <f>TEXT(E38,"0,0") &amp; F38</f>
        <v>5,0*</v>
      </c>
      <c r="H38" s="148">
        <f>IF(M38&gt;0,1,0)</f>
        <v>0</v>
      </c>
      <c r="I38" s="148">
        <f>IF(F38="",E38,E38+0.1)</f>
        <v>5.0999999999999996</v>
      </c>
      <c r="J38" s="12"/>
      <c r="K38" s="18" t="str">
        <f>IF(M38 &gt; 0, K37+1, "n/a")</f>
        <v>n/a</v>
      </c>
      <c r="L38" s="11" t="str">
        <f>IF(X38=0," ",IF(X38-K38=0," ",X38-K38))</f>
        <v xml:space="preserve"> </v>
      </c>
      <c r="M38" s="27">
        <f>U38+W38</f>
        <v>0</v>
      </c>
      <c r="N38" s="13">
        <f>M38-Z38</f>
        <v>0</v>
      </c>
      <c r="O38" s="14" t="str">
        <f>IF(SUMIF(T38:W38,"&lt;0")&lt;&gt;0,SUMIF(T38:W38,"&lt;0")*(-1)," ")</f>
        <v xml:space="preserve"> </v>
      </c>
      <c r="P38" s="15">
        <f>U38+W38</f>
        <v>0</v>
      </c>
      <c r="Q38" s="50">
        <f>P38-Z38</f>
        <v>0</v>
      </c>
      <c r="R38" s="51">
        <f>ROUNDUP(COUNTIF(T38:W38,"&gt; 0")/2,0)</f>
        <v>0</v>
      </c>
      <c r="S38" s="17" t="str">
        <f>IF(R38=0,"-",IF(R38-Z38&gt;8,M38/(8+Z38),M38/R38))</f>
        <v>-</v>
      </c>
      <c r="T38" s="51"/>
      <c r="U38" s="14"/>
      <c r="V38" s="51" t="s">
        <v>1</v>
      </c>
      <c r="W38" s="14">
        <v>0</v>
      </c>
      <c r="X38" s="92"/>
      <c r="Y38" s="93" t="str">
        <f>IF(GR38=0," ",IF(GR38-X38=0," ",GR38-X38))</f>
        <v xml:space="preserve"> </v>
      </c>
      <c r="Z38" s="94"/>
    </row>
    <row r="39" spans="3:26" ht="15" x14ac:dyDescent="0.3">
      <c r="C39" s="87">
        <f>C38+1</f>
        <v>2</v>
      </c>
      <c r="D39" s="3" t="s">
        <v>130</v>
      </c>
      <c r="E39" s="7">
        <v>5</v>
      </c>
      <c r="F39" s="26" t="s">
        <v>1</v>
      </c>
      <c r="G39" s="147" t="str">
        <f>TEXT(E39,"0,0") &amp; F39</f>
        <v>5,0</v>
      </c>
      <c r="H39" s="148">
        <f>IF(M39&gt;0,1,0)</f>
        <v>0</v>
      </c>
      <c r="I39" s="148">
        <f>IF(F39="",E39,E39+0.1)</f>
        <v>5</v>
      </c>
      <c r="J39" s="12"/>
      <c r="K39" s="18" t="str">
        <f>IF(M39 &gt; 0, K38+1, "n/a")</f>
        <v>n/a</v>
      </c>
      <c r="L39" s="11" t="str">
        <f>IF(X39=0," ",IF(X39-K39=0," ",X39-K39))</f>
        <v xml:space="preserve"> </v>
      </c>
      <c r="M39" s="27">
        <f>U39+W39</f>
        <v>0</v>
      </c>
      <c r="N39" s="13">
        <f>M39-Z39</f>
        <v>0</v>
      </c>
      <c r="O39" s="14" t="str">
        <f>IF(SUMIF(T39:W39,"&lt;0")&lt;&gt;0,SUMIF(T39:W39,"&lt;0")*(-1)," ")</f>
        <v xml:space="preserve"> </v>
      </c>
      <c r="P39" s="15">
        <f>U39+W39</f>
        <v>0</v>
      </c>
      <c r="Q39" s="50">
        <f>P39-Z39</f>
        <v>0</v>
      </c>
      <c r="R39" s="51">
        <f>ROUNDUP(COUNTIF(T39:W39,"&gt; 0")/2,0)</f>
        <v>0</v>
      </c>
      <c r="S39" s="17" t="str">
        <f>IF(R39=0,"-",IF(R39-Z39&gt;8,M39/(8+Z39),M39/R39))</f>
        <v>-</v>
      </c>
      <c r="T39" s="51"/>
      <c r="U39" s="14"/>
      <c r="V39" s="51" t="s">
        <v>1</v>
      </c>
      <c r="W39" s="14">
        <v>0</v>
      </c>
      <c r="X39" s="92"/>
      <c r="Y39" s="93" t="str">
        <f>IF(GR39=0," ",IF(GR39-X39=0," ",GR39-X39))</f>
        <v xml:space="preserve"> </v>
      </c>
      <c r="Z39" s="94"/>
    </row>
    <row r="40" spans="3:26" ht="15" x14ac:dyDescent="0.3">
      <c r="C40" s="87">
        <f>C39+1</f>
        <v>3</v>
      </c>
      <c r="D40" s="3" t="s">
        <v>141</v>
      </c>
      <c r="E40" s="7">
        <v>5</v>
      </c>
      <c r="F40" s="26" t="s">
        <v>1</v>
      </c>
      <c r="G40" s="147" t="str">
        <f>TEXT(E40,"0,0") &amp; F40</f>
        <v>5,0</v>
      </c>
      <c r="H40" s="148">
        <f>IF(M40&gt;0,1,0)</f>
        <v>0</v>
      </c>
      <c r="I40" s="148">
        <f>IF(F40="",E40,E40+0.1)</f>
        <v>5</v>
      </c>
      <c r="J40" s="12"/>
      <c r="K40" s="18" t="str">
        <f>IF(M40 &gt; 0, K39+1, "n/a")</f>
        <v>n/a</v>
      </c>
      <c r="L40" s="11" t="str">
        <f>IF(X40=0," ",IF(X40-K40=0," ",X40-K40))</f>
        <v xml:space="preserve"> </v>
      </c>
      <c r="M40" s="27">
        <f>U40+W40</f>
        <v>0</v>
      </c>
      <c r="N40" s="13">
        <f>M40-Z40</f>
        <v>0</v>
      </c>
      <c r="O40" s="14" t="str">
        <f>IF(SUMIF(T40:W40,"&lt;0")&lt;&gt;0,SUMIF(T40:W40,"&lt;0")*(-1)," ")</f>
        <v xml:space="preserve"> </v>
      </c>
      <c r="P40" s="15">
        <f>U40+W40</f>
        <v>0</v>
      </c>
      <c r="Q40" s="50">
        <f>P40-Z40</f>
        <v>0</v>
      </c>
      <c r="R40" s="51">
        <f>ROUNDUP(COUNTIF(T40:W40,"&gt; 0")/2,0)</f>
        <v>0</v>
      </c>
      <c r="S40" s="17" t="str">
        <f>IF(R40=0,"-",IF(R40-Z40&gt;8,M40/(8+Z40),M40/R40))</f>
        <v>-</v>
      </c>
      <c r="T40" s="51"/>
      <c r="U40" s="14"/>
      <c r="V40" s="51" t="s">
        <v>1</v>
      </c>
      <c r="W40" s="14">
        <v>0</v>
      </c>
      <c r="X40" s="92"/>
      <c r="Y40" s="93" t="str">
        <f>IF(GR40=0," ",IF(GR40-X40=0," ",GR40-X40))</f>
        <v xml:space="preserve"> </v>
      </c>
      <c r="Z40" s="94"/>
    </row>
    <row r="41" spans="3:26" ht="15" x14ac:dyDescent="0.3">
      <c r="C41" s="87">
        <f>C40+1</f>
        <v>4</v>
      </c>
      <c r="D41" s="3" t="s">
        <v>269</v>
      </c>
      <c r="E41" s="7">
        <v>5</v>
      </c>
      <c r="F41" s="26" t="s">
        <v>1</v>
      </c>
      <c r="G41" s="147" t="str">
        <f>TEXT(E41,"0,0") &amp; F41</f>
        <v>5,0</v>
      </c>
      <c r="H41" s="148">
        <f>IF(M41&gt;0,1,0)</f>
        <v>0</v>
      </c>
      <c r="I41" s="148">
        <f>IF(F41="",E41,E41+0.1)</f>
        <v>5</v>
      </c>
      <c r="J41" s="12"/>
      <c r="K41" s="18" t="str">
        <f>IF(M41 &gt; 0, K40+1, "n/a")</f>
        <v>n/a</v>
      </c>
      <c r="L41" s="11" t="str">
        <f>IF(X41=0," ",IF(X41-K41=0," ",X41-K41))</f>
        <v xml:space="preserve"> </v>
      </c>
      <c r="M41" s="27">
        <f>U41+W41</f>
        <v>0</v>
      </c>
      <c r="N41" s="13">
        <f>M41-Z41</f>
        <v>0</v>
      </c>
      <c r="O41" s="14" t="str">
        <f>IF(SUMIF(T41:W41,"&lt;0")&lt;&gt;0,SUMIF(T41:W41,"&lt;0")*(-1)," ")</f>
        <v xml:space="preserve"> </v>
      </c>
      <c r="P41" s="15">
        <f>U41+W41</f>
        <v>0</v>
      </c>
      <c r="Q41" s="50">
        <f>P41-Z41</f>
        <v>0</v>
      </c>
      <c r="R41" s="51">
        <f>ROUNDUP(COUNTIF(T41:W41,"&gt; 0")/2,0)</f>
        <v>0</v>
      </c>
      <c r="S41" s="17" t="str">
        <f>IF(R41=0,"-",IF(R41-Z41&gt;8,M41/(8+Z41),M41/R41))</f>
        <v>-</v>
      </c>
      <c r="T41" s="51"/>
      <c r="U41" s="14"/>
      <c r="V41" s="51" t="s">
        <v>1</v>
      </c>
      <c r="W41" s="14">
        <v>0</v>
      </c>
      <c r="X41" s="92"/>
      <c r="Y41" s="93" t="str">
        <f>IF(GR41=0," ",IF(GR41-X41=0," ",GR41-X41))</f>
        <v xml:space="preserve"> </v>
      </c>
      <c r="Z41" s="94"/>
    </row>
    <row r="42" spans="3:26" ht="15" x14ac:dyDescent="0.3">
      <c r="C42" s="87">
        <f>C41+1</f>
        <v>5</v>
      </c>
      <c r="D42" s="3" t="s">
        <v>162</v>
      </c>
      <c r="E42" s="7">
        <v>5</v>
      </c>
      <c r="F42" s="26" t="s">
        <v>1</v>
      </c>
      <c r="G42" s="147" t="str">
        <f>TEXT(E42,"0,0") &amp; F42</f>
        <v>5,0</v>
      </c>
      <c r="H42" s="148">
        <f>IF(M42&gt;0,1,0)</f>
        <v>0</v>
      </c>
      <c r="I42" s="148">
        <f>IF(F42="",E42,E42+0.1)</f>
        <v>5</v>
      </c>
      <c r="J42" s="12"/>
      <c r="K42" s="18" t="str">
        <f>IF(M42 &gt; 0, K41+1, "n/a")</f>
        <v>n/a</v>
      </c>
      <c r="L42" s="11" t="str">
        <f>IF(X42=0," ",IF(X42-K42=0," ",X42-K42))</f>
        <v xml:space="preserve"> </v>
      </c>
      <c r="M42" s="27">
        <f>U42+W42</f>
        <v>0</v>
      </c>
      <c r="N42" s="13">
        <f>M42-Z42</f>
        <v>0</v>
      </c>
      <c r="O42" s="14" t="str">
        <f>IF(SUMIF(T42:W42,"&lt;0")&lt;&gt;0,SUMIF(T42:W42,"&lt;0")*(-1)," ")</f>
        <v xml:space="preserve"> </v>
      </c>
      <c r="P42" s="15">
        <f>U42+W42</f>
        <v>0</v>
      </c>
      <c r="Q42" s="50">
        <f>P42-Z42</f>
        <v>0</v>
      </c>
      <c r="R42" s="51">
        <f>ROUNDUP(COUNTIF(T42:W42,"&gt; 0")/2,0)</f>
        <v>0</v>
      </c>
      <c r="S42" s="17" t="str">
        <f>IF(R42=0,"-",IF(R42-Z42&gt;8,M42/(8+Z42),M42/R42))</f>
        <v>-</v>
      </c>
      <c r="T42" s="51"/>
      <c r="U42" s="14"/>
      <c r="V42" s="51" t="s">
        <v>1</v>
      </c>
      <c r="W42" s="14">
        <v>0</v>
      </c>
      <c r="X42" s="92"/>
      <c r="Y42" s="93" t="str">
        <f>IF(GR42=0," ",IF(GR42-X42=0," ",GR42-X42))</f>
        <v xml:space="preserve"> </v>
      </c>
      <c r="Z42" s="94"/>
    </row>
    <row r="43" spans="3:26" ht="15" x14ac:dyDescent="0.3">
      <c r="C43" s="87">
        <f>C42+1</f>
        <v>6</v>
      </c>
      <c r="D43" s="3" t="s">
        <v>284</v>
      </c>
      <c r="E43" s="7">
        <v>5</v>
      </c>
      <c r="F43" s="26" t="s">
        <v>1</v>
      </c>
      <c r="G43" s="147" t="str">
        <f>TEXT(E43,"0,0") &amp; F43</f>
        <v>5,0</v>
      </c>
      <c r="H43" s="148">
        <f>IF(M43&gt;0,1,0)</f>
        <v>0</v>
      </c>
      <c r="I43" s="148">
        <f>IF(F43="",E43,E43+0.1)</f>
        <v>5</v>
      </c>
      <c r="J43" s="12"/>
      <c r="K43" s="18" t="str">
        <f>IF(M43 &gt; 0, K42+1, "n/a")</f>
        <v>n/a</v>
      </c>
      <c r="L43" s="11" t="str">
        <f>IF(X43=0," ",IF(X43-K43=0," ",X43-K43))</f>
        <v xml:space="preserve"> </v>
      </c>
      <c r="M43" s="27">
        <f>U43+W43</f>
        <v>0</v>
      </c>
      <c r="N43" s="13">
        <f>M43-Z43</f>
        <v>0</v>
      </c>
      <c r="O43" s="14" t="str">
        <f>IF(SUMIF(T43:W43,"&lt;0")&lt;&gt;0,SUMIF(T43:W43,"&lt;0")*(-1)," ")</f>
        <v xml:space="preserve"> </v>
      </c>
      <c r="P43" s="15">
        <f>U43+W43</f>
        <v>0</v>
      </c>
      <c r="Q43" s="50">
        <f>P43-Z43</f>
        <v>0</v>
      </c>
      <c r="R43" s="51">
        <f>ROUNDUP(COUNTIF(T43:W43,"&gt; 0")/2,0)</f>
        <v>0</v>
      </c>
      <c r="S43" s="17" t="str">
        <f>IF(R43=0,"-",IF(R43-Z43&gt;8,M43/(8+Z43),M43/R43))</f>
        <v>-</v>
      </c>
      <c r="T43" s="51"/>
      <c r="U43" s="14"/>
      <c r="V43" s="51" t="s">
        <v>1</v>
      </c>
      <c r="W43" s="14">
        <v>0</v>
      </c>
      <c r="X43" s="92"/>
      <c r="Y43" s="93" t="str">
        <f>IF(GR43=0," ",IF(GR43-X43=0," ",GR43-X43))</f>
        <v xml:space="preserve"> </v>
      </c>
      <c r="Z43" s="94"/>
    </row>
    <row r="44" spans="3:26" ht="15" x14ac:dyDescent="0.3">
      <c r="C44" s="87">
        <f>C43+1</f>
        <v>7</v>
      </c>
      <c r="D44" s="3" t="s">
        <v>219</v>
      </c>
      <c r="E44" s="7">
        <v>4.5</v>
      </c>
      <c r="F44" s="26" t="s">
        <v>2</v>
      </c>
      <c r="G44" s="147" t="str">
        <f>TEXT(E44,"0,0") &amp; F44</f>
        <v>4,5*</v>
      </c>
      <c r="H44" s="148">
        <f>IF(M44&gt;0,1,0)</f>
        <v>0</v>
      </c>
      <c r="I44" s="148">
        <f>IF(F44="",E44,E44+0.1)</f>
        <v>4.5999999999999996</v>
      </c>
      <c r="J44" s="12"/>
      <c r="K44" s="18" t="str">
        <f>IF(M44 &gt; 0, K43+1, "n/a")</f>
        <v>n/a</v>
      </c>
      <c r="L44" s="11" t="str">
        <f>IF(X44=0," ",IF(X44-K44=0," ",X44-K44))</f>
        <v xml:space="preserve"> </v>
      </c>
      <c r="M44" s="27">
        <f>U44+W44</f>
        <v>0</v>
      </c>
      <c r="N44" s="13">
        <f>M44-Z44</f>
        <v>0</v>
      </c>
      <c r="O44" s="14" t="str">
        <f>IF(SUMIF(T44:W44,"&lt;0")&lt;&gt;0,SUMIF(T44:W44,"&lt;0")*(-1)," ")</f>
        <v xml:space="preserve"> </v>
      </c>
      <c r="P44" s="15">
        <f>U44+W44</f>
        <v>0</v>
      </c>
      <c r="Q44" s="50">
        <f>P44-Z44</f>
        <v>0</v>
      </c>
      <c r="R44" s="51">
        <f>ROUNDUP(COUNTIF(T44:W44,"&gt; 0")/2,0)</f>
        <v>0</v>
      </c>
      <c r="S44" s="17" t="str">
        <f>IF(R44=0,"-",IF(R44-Z44&gt;8,M44/(8+Z44),M44/R44))</f>
        <v>-</v>
      </c>
      <c r="T44" s="51"/>
      <c r="U44" s="14"/>
      <c r="V44" s="51" t="s">
        <v>1</v>
      </c>
      <c r="W44" s="14">
        <v>0</v>
      </c>
      <c r="X44" s="92"/>
      <c r="Y44" s="93" t="str">
        <f>IF(GR44=0," ",IF(GR44-X44=0," ",GR44-X44))</f>
        <v xml:space="preserve"> </v>
      </c>
      <c r="Z44" s="94"/>
    </row>
    <row r="45" spans="3:26" ht="15" x14ac:dyDescent="0.3">
      <c r="C45" s="87">
        <f>C44+1</f>
        <v>8</v>
      </c>
      <c r="D45" s="3" t="s">
        <v>167</v>
      </c>
      <c r="E45" s="7">
        <v>4.5</v>
      </c>
      <c r="F45" s="26" t="s">
        <v>2</v>
      </c>
      <c r="G45" s="147" t="str">
        <f>TEXT(E45,"0,0") &amp; F45</f>
        <v>4,5*</v>
      </c>
      <c r="H45" s="148">
        <f>IF(M45&gt;0,1,0)</f>
        <v>0</v>
      </c>
      <c r="I45" s="148">
        <f>IF(F45="",E45,E45+0.1)</f>
        <v>4.5999999999999996</v>
      </c>
      <c r="J45" s="12"/>
      <c r="K45" s="18" t="str">
        <f>IF(M45 &gt; 0, K44+1, "n/a")</f>
        <v>n/a</v>
      </c>
      <c r="L45" s="11" t="str">
        <f>IF(X45=0," ",IF(X45-K45=0," ",X45-K45))</f>
        <v xml:space="preserve"> </v>
      </c>
      <c r="M45" s="27">
        <f>U45+W45</f>
        <v>0</v>
      </c>
      <c r="N45" s="13">
        <f>M45-Z45</f>
        <v>0</v>
      </c>
      <c r="O45" s="14" t="str">
        <f>IF(SUMIF(T45:W45,"&lt;0")&lt;&gt;0,SUMIF(T45:W45,"&lt;0")*(-1)," ")</f>
        <v xml:space="preserve"> </v>
      </c>
      <c r="P45" s="15">
        <f>U45+W45</f>
        <v>0</v>
      </c>
      <c r="Q45" s="50">
        <f>P45-Z45</f>
        <v>0</v>
      </c>
      <c r="R45" s="51">
        <f>ROUNDUP(COUNTIF(T45:W45,"&gt; 0")/2,0)</f>
        <v>0</v>
      </c>
      <c r="S45" s="17" t="str">
        <f>IF(R45=0,"-",IF(R45-Z45&gt;8,M45/(8+Z45),M45/R45))</f>
        <v>-</v>
      </c>
      <c r="T45" s="51"/>
      <c r="U45" s="14"/>
      <c r="V45" s="51" t="s">
        <v>1</v>
      </c>
      <c r="W45" s="14">
        <v>0</v>
      </c>
      <c r="X45" s="92"/>
      <c r="Y45" s="93" t="str">
        <f>IF(GR45=0," ",IF(GR45-X45=0," ",GR45-X45))</f>
        <v xml:space="preserve"> </v>
      </c>
      <c r="Z45" s="94"/>
    </row>
    <row r="46" spans="3:26" ht="15" x14ac:dyDescent="0.3">
      <c r="C46" s="87">
        <f>C45+1</f>
        <v>9</v>
      </c>
      <c r="D46" s="3" t="s">
        <v>172</v>
      </c>
      <c r="E46" s="7">
        <v>4.5</v>
      </c>
      <c r="F46" s="26" t="s">
        <v>1</v>
      </c>
      <c r="G46" s="147" t="str">
        <f>TEXT(E46,"0,0") &amp; F46</f>
        <v>4,5</v>
      </c>
      <c r="H46" s="148">
        <f>IF(M46&gt;0,1,0)</f>
        <v>0</v>
      </c>
      <c r="I46" s="148">
        <f>IF(F46="",E46,E46+0.1)</f>
        <v>4.5</v>
      </c>
      <c r="J46" s="12"/>
      <c r="K46" s="18" t="str">
        <f>IF(M46 &gt; 0, K45+1, "n/a")</f>
        <v>n/a</v>
      </c>
      <c r="L46" s="11" t="str">
        <f>IF(X46=0," ",IF(X46-K46=0," ",X46-K46))</f>
        <v xml:space="preserve"> </v>
      </c>
      <c r="M46" s="27">
        <f>U46+W46</f>
        <v>0</v>
      </c>
      <c r="N46" s="13">
        <f>M46-Z46</f>
        <v>0</v>
      </c>
      <c r="O46" s="14" t="str">
        <f>IF(SUMIF(T46:W46,"&lt;0")&lt;&gt;0,SUMIF(T46:W46,"&lt;0")*(-1)," ")</f>
        <v xml:space="preserve"> </v>
      </c>
      <c r="P46" s="15">
        <f>U46+W46</f>
        <v>0</v>
      </c>
      <c r="Q46" s="50">
        <f>P46-Z46</f>
        <v>0</v>
      </c>
      <c r="R46" s="51">
        <f>ROUNDUP(COUNTIF(T46:W46,"&gt; 0")/2,0)</f>
        <v>0</v>
      </c>
      <c r="S46" s="17" t="str">
        <f>IF(R46=0,"-",IF(R46-Z46&gt;8,M46/(8+Z46),M46/R46))</f>
        <v>-</v>
      </c>
      <c r="T46" s="51"/>
      <c r="U46" s="14"/>
      <c r="V46" s="51" t="s">
        <v>1</v>
      </c>
      <c r="W46" s="14">
        <v>0</v>
      </c>
      <c r="X46" s="92"/>
      <c r="Y46" s="93" t="str">
        <f>IF(GR46=0," ",IF(GR46-X46=0," ",GR46-X46))</f>
        <v xml:space="preserve"> </v>
      </c>
      <c r="Z46" s="94"/>
    </row>
    <row r="47" spans="3:26" ht="15" x14ac:dyDescent="0.3">
      <c r="C47" s="87">
        <f>C46+1</f>
        <v>10</v>
      </c>
      <c r="D47" s="3" t="s">
        <v>182</v>
      </c>
      <c r="E47" s="7">
        <v>4.5</v>
      </c>
      <c r="F47" s="26" t="s">
        <v>1</v>
      </c>
      <c r="G47" s="147" t="str">
        <f>TEXT(E47,"0,0") &amp; F47</f>
        <v>4,5</v>
      </c>
      <c r="H47" s="148">
        <f>IF(M47&gt;0,1,0)</f>
        <v>0</v>
      </c>
      <c r="I47" s="148">
        <f>IF(F47="",E47,E47+0.1)</f>
        <v>4.5</v>
      </c>
      <c r="J47" s="12"/>
      <c r="K47" s="18" t="str">
        <f>IF(M47 &gt; 0, K46+1, "n/a")</f>
        <v>n/a</v>
      </c>
      <c r="L47" s="11" t="str">
        <f>IF(X47=0," ",IF(X47-K47=0," ",X47-K47))</f>
        <v xml:space="preserve"> </v>
      </c>
      <c r="M47" s="27">
        <f>U47+W47</f>
        <v>0</v>
      </c>
      <c r="N47" s="13">
        <f>M47-Z47</f>
        <v>0</v>
      </c>
      <c r="O47" s="14" t="str">
        <f>IF(SUMIF(T47:W47,"&lt;0")&lt;&gt;0,SUMIF(T47:W47,"&lt;0")*(-1)," ")</f>
        <v xml:space="preserve"> </v>
      </c>
      <c r="P47" s="15">
        <f>U47+W47</f>
        <v>0</v>
      </c>
      <c r="Q47" s="50">
        <f>P47-Z47</f>
        <v>0</v>
      </c>
      <c r="R47" s="51">
        <f>ROUNDUP(COUNTIF(T47:W47,"&gt; 0")/2,0)</f>
        <v>0</v>
      </c>
      <c r="S47" s="17" t="str">
        <f>IF(R47=0,"-",IF(R47-Z47&gt;8,M47/(8+Z47),M47/R47))</f>
        <v>-</v>
      </c>
      <c r="T47" s="51"/>
      <c r="U47" s="14"/>
      <c r="V47" s="51" t="s">
        <v>1</v>
      </c>
      <c r="W47" s="14">
        <v>0</v>
      </c>
      <c r="X47" s="92"/>
      <c r="Y47" s="93" t="str">
        <f>IF(GR47=0," ",IF(GR47-X47=0," ",GR47-X47))</f>
        <v xml:space="preserve"> </v>
      </c>
      <c r="Z47" s="94"/>
    </row>
    <row r="48" spans="3:26" ht="15" x14ac:dyDescent="0.3">
      <c r="C48" s="87">
        <f>C47+1</f>
        <v>11</v>
      </c>
      <c r="D48" s="3" t="s">
        <v>188</v>
      </c>
      <c r="E48" s="7">
        <v>4.5</v>
      </c>
      <c r="F48" s="26" t="s">
        <v>1</v>
      </c>
      <c r="G48" s="147" t="str">
        <f>TEXT(E48,"0,0") &amp; F48</f>
        <v>4,5</v>
      </c>
      <c r="H48" s="148">
        <f>IF(M48&gt;0,1,0)</f>
        <v>0</v>
      </c>
      <c r="I48" s="148">
        <f>IF(F48="",E48,E48+0.1)</f>
        <v>4.5</v>
      </c>
      <c r="J48" s="12"/>
      <c r="K48" s="18" t="str">
        <f>IF(M48 &gt; 0, K47+1, "n/a")</f>
        <v>n/a</v>
      </c>
      <c r="L48" s="11" t="str">
        <f>IF(X48=0," ",IF(X48-K48=0," ",X48-K48))</f>
        <v xml:space="preserve"> </v>
      </c>
      <c r="M48" s="27">
        <f>U48+W48</f>
        <v>0</v>
      </c>
      <c r="N48" s="13">
        <f>M48-Z48</f>
        <v>0</v>
      </c>
      <c r="O48" s="14" t="str">
        <f>IF(SUMIF(T48:W48,"&lt;0")&lt;&gt;0,SUMIF(T48:W48,"&lt;0")*(-1)," ")</f>
        <v xml:space="preserve"> </v>
      </c>
      <c r="P48" s="15">
        <f>U48+W48</f>
        <v>0</v>
      </c>
      <c r="Q48" s="50">
        <f>P48-Z48</f>
        <v>0</v>
      </c>
      <c r="R48" s="51">
        <f>ROUNDUP(COUNTIF(T48:W48,"&gt; 0")/2,0)</f>
        <v>0</v>
      </c>
      <c r="S48" s="17" t="str">
        <f>IF(R48=0,"-",IF(R48-Z48&gt;8,M48/(8+Z48),M48/R48))</f>
        <v>-</v>
      </c>
      <c r="T48" s="51"/>
      <c r="U48" s="14"/>
      <c r="V48" s="51" t="s">
        <v>1</v>
      </c>
      <c r="W48" s="14">
        <v>0</v>
      </c>
      <c r="X48" s="92"/>
      <c r="Y48" s="93" t="str">
        <f>IF(GR48=0," ",IF(GR48-X48=0," ",GR48-X48))</f>
        <v xml:space="preserve"> </v>
      </c>
      <c r="Z48" s="94"/>
    </row>
    <row r="49" spans="3:26" ht="15" x14ac:dyDescent="0.3">
      <c r="C49" s="87">
        <f>C48+1</f>
        <v>12</v>
      </c>
      <c r="D49" s="3" t="s">
        <v>81</v>
      </c>
      <c r="E49" s="7">
        <v>4.5</v>
      </c>
      <c r="F49" s="26" t="s">
        <v>1</v>
      </c>
      <c r="G49" s="147" t="str">
        <f>TEXT(E49,"0,0") &amp; F49</f>
        <v>4,5</v>
      </c>
      <c r="H49" s="148">
        <f>IF(M49&gt;0,1,0)</f>
        <v>0</v>
      </c>
      <c r="I49" s="148">
        <f>IF(F49="",E49,E49+0.1)</f>
        <v>4.5</v>
      </c>
      <c r="J49" s="12"/>
      <c r="K49" s="18" t="str">
        <f>IF(M49 &gt; 0, K48+1, "n/a")</f>
        <v>n/a</v>
      </c>
      <c r="L49" s="11" t="str">
        <f>IF(X49=0," ",IF(X49-K49=0," ",X49-K49))</f>
        <v xml:space="preserve"> </v>
      </c>
      <c r="M49" s="27">
        <f>U49+W49</f>
        <v>0</v>
      </c>
      <c r="N49" s="13">
        <f>M49-Z49</f>
        <v>0</v>
      </c>
      <c r="O49" s="14" t="str">
        <f>IF(SUMIF(T49:W49,"&lt;0")&lt;&gt;0,SUMIF(T49:W49,"&lt;0")*(-1)," ")</f>
        <v xml:space="preserve"> </v>
      </c>
      <c r="P49" s="15">
        <f>U49+W49</f>
        <v>0</v>
      </c>
      <c r="Q49" s="50">
        <f>P49-Z49</f>
        <v>0</v>
      </c>
      <c r="R49" s="51">
        <f>ROUNDUP(COUNTIF(T49:W49,"&gt; 0")/2,0)</f>
        <v>0</v>
      </c>
      <c r="S49" s="17" t="str">
        <f>IF(R49=0,"-",IF(R49-Z49&gt;8,M49/(8+Z49),M49/R49))</f>
        <v>-</v>
      </c>
      <c r="T49" s="51"/>
      <c r="U49" s="14"/>
      <c r="V49" s="51" t="s">
        <v>1</v>
      </c>
      <c r="W49" s="14">
        <v>0</v>
      </c>
      <c r="X49" s="92"/>
      <c r="Y49" s="93" t="str">
        <f>IF(GR49=0," ",IF(GR49-X49=0," ",GR49-X49))</f>
        <v xml:space="preserve"> </v>
      </c>
      <c r="Z49" s="94"/>
    </row>
    <row r="50" spans="3:26" ht="15" x14ac:dyDescent="0.3">
      <c r="C50" s="87">
        <f>C49+1</f>
        <v>13</v>
      </c>
      <c r="D50" s="3" t="s">
        <v>92</v>
      </c>
      <c r="E50" s="7">
        <v>4.5</v>
      </c>
      <c r="F50" s="26" t="s">
        <v>1</v>
      </c>
      <c r="G50" s="147" t="str">
        <f>TEXT(E50,"0,0") &amp; F50</f>
        <v>4,5</v>
      </c>
      <c r="H50" s="148">
        <f>IF(M50&gt;0,1,0)</f>
        <v>0</v>
      </c>
      <c r="I50" s="148">
        <f>IF(F50="",E50,E50+0.1)</f>
        <v>4.5</v>
      </c>
      <c r="J50" s="12"/>
      <c r="K50" s="18" t="str">
        <f>IF(M50 &gt; 0, K49+1, "n/a")</f>
        <v>n/a</v>
      </c>
      <c r="L50" s="11" t="str">
        <f>IF(X50=0," ",IF(X50-K50=0," ",X50-K50))</f>
        <v xml:space="preserve"> </v>
      </c>
      <c r="M50" s="27">
        <f>U50+W50</f>
        <v>0</v>
      </c>
      <c r="N50" s="13">
        <f>M50-Z50</f>
        <v>0</v>
      </c>
      <c r="O50" s="14" t="str">
        <f>IF(SUMIF(T50:W50,"&lt;0")&lt;&gt;0,SUMIF(T50:W50,"&lt;0")*(-1)," ")</f>
        <v xml:space="preserve"> </v>
      </c>
      <c r="P50" s="15">
        <f>U50+W50</f>
        <v>0</v>
      </c>
      <c r="Q50" s="50">
        <f>P50-Z50</f>
        <v>0</v>
      </c>
      <c r="R50" s="51">
        <f>ROUNDUP(COUNTIF(T50:W50,"&gt; 0")/2,0)</f>
        <v>0</v>
      </c>
      <c r="S50" s="17" t="str">
        <f>IF(R50=0,"-",IF(R50-Z50&gt;8,M50/(8+Z50),M50/R50))</f>
        <v>-</v>
      </c>
      <c r="T50" s="51"/>
      <c r="U50" s="14"/>
      <c r="V50" s="51" t="s">
        <v>1</v>
      </c>
      <c r="W50" s="14">
        <v>0</v>
      </c>
      <c r="X50" s="92"/>
      <c r="Y50" s="93" t="str">
        <f>IF(GR50=0," ",IF(GR50-X50=0," ",GR50-X50))</f>
        <v xml:space="preserve"> </v>
      </c>
      <c r="Z50" s="94"/>
    </row>
    <row r="51" spans="3:26" ht="15" x14ac:dyDescent="0.3">
      <c r="C51" s="87">
        <f>C50+1</f>
        <v>14</v>
      </c>
      <c r="D51" s="3" t="s">
        <v>228</v>
      </c>
      <c r="E51" s="7">
        <v>4.5</v>
      </c>
      <c r="F51" s="26" t="s">
        <v>1</v>
      </c>
      <c r="G51" s="147" t="str">
        <f>TEXT(E51,"0,0") &amp; F51</f>
        <v>4,5</v>
      </c>
      <c r="H51" s="148">
        <f>IF(M51&gt;0,1,0)</f>
        <v>0</v>
      </c>
      <c r="I51" s="148">
        <f>IF(F51="",E51,E51+0.1)</f>
        <v>4.5</v>
      </c>
      <c r="J51" s="12"/>
      <c r="K51" s="18" t="str">
        <f>IF(M51 &gt; 0, K50+1, "n/a")</f>
        <v>n/a</v>
      </c>
      <c r="L51" s="11" t="str">
        <f>IF(X51=0," ",IF(X51-K51=0," ",X51-K51))</f>
        <v xml:space="preserve"> </v>
      </c>
      <c r="M51" s="27">
        <f>U51+W51</f>
        <v>0</v>
      </c>
      <c r="N51" s="13">
        <f>M51-Z51</f>
        <v>0</v>
      </c>
      <c r="O51" s="14" t="str">
        <f>IF(SUMIF(T51:W51,"&lt;0")&lt;&gt;0,SUMIF(T51:W51,"&lt;0")*(-1)," ")</f>
        <v xml:space="preserve"> </v>
      </c>
      <c r="P51" s="15">
        <f>U51+W51</f>
        <v>0</v>
      </c>
      <c r="Q51" s="50">
        <f>P51-Z51</f>
        <v>0</v>
      </c>
      <c r="R51" s="51">
        <f>ROUNDUP(COUNTIF(T51:W51,"&gt; 0")/2,0)</f>
        <v>0</v>
      </c>
      <c r="S51" s="17" t="str">
        <f>IF(R51=0,"-",IF(R51-Z51&gt;8,M51/(8+Z51),M51/R51))</f>
        <v>-</v>
      </c>
      <c r="T51" s="51"/>
      <c r="U51" s="14"/>
      <c r="V51" s="51" t="s">
        <v>1</v>
      </c>
      <c r="W51" s="14">
        <v>0</v>
      </c>
      <c r="X51" s="92"/>
      <c r="Y51" s="93" t="str">
        <f>IF(GR51=0," ",IF(GR51-X51=0," ",GR51-X51))</f>
        <v xml:space="preserve"> </v>
      </c>
      <c r="Z51" s="94"/>
    </row>
    <row r="52" spans="3:26" ht="15" x14ac:dyDescent="0.3">
      <c r="C52" s="87">
        <f>C51+1</f>
        <v>15</v>
      </c>
      <c r="D52" s="3" t="s">
        <v>229</v>
      </c>
      <c r="E52" s="7">
        <v>4.5</v>
      </c>
      <c r="F52" s="26" t="s">
        <v>1</v>
      </c>
      <c r="G52" s="147" t="str">
        <f>TEXT(E52,"0,0") &amp; F52</f>
        <v>4,5</v>
      </c>
      <c r="H52" s="148">
        <f>IF(M52&gt;0,1,0)</f>
        <v>0</v>
      </c>
      <c r="I52" s="148">
        <f>IF(F52="",E52,E52+0.1)</f>
        <v>4.5</v>
      </c>
      <c r="J52" s="12"/>
      <c r="K52" s="18" t="str">
        <f>IF(M52 &gt; 0, K51+1, "n/a")</f>
        <v>n/a</v>
      </c>
      <c r="L52" s="11" t="str">
        <f>IF(X52=0," ",IF(X52-K52=0," ",X52-K52))</f>
        <v xml:space="preserve"> </v>
      </c>
      <c r="M52" s="27">
        <f>U52+W52</f>
        <v>0</v>
      </c>
      <c r="N52" s="13">
        <f>M52-Z52</f>
        <v>0</v>
      </c>
      <c r="O52" s="14" t="str">
        <f>IF(SUMIF(T52:W52,"&lt;0")&lt;&gt;0,SUMIF(T52:W52,"&lt;0")*(-1)," ")</f>
        <v xml:space="preserve"> </v>
      </c>
      <c r="P52" s="15">
        <f>U52+W52</f>
        <v>0</v>
      </c>
      <c r="Q52" s="50">
        <f>P52-Z52</f>
        <v>0</v>
      </c>
      <c r="R52" s="51">
        <f>ROUNDUP(COUNTIF(T52:W52,"&gt; 0")/2,0)</f>
        <v>0</v>
      </c>
      <c r="S52" s="17" t="str">
        <f>IF(R52=0,"-",IF(R52-Z52&gt;8,M52/(8+Z52),M52/R52))</f>
        <v>-</v>
      </c>
      <c r="T52" s="51"/>
      <c r="U52" s="14"/>
      <c r="V52" s="51" t="s">
        <v>1</v>
      </c>
      <c r="W52" s="14">
        <v>0</v>
      </c>
      <c r="X52" s="92"/>
      <c r="Y52" s="93" t="str">
        <f>IF(GR52=0," ",IF(GR52-X52=0," ",GR52-X52))</f>
        <v xml:space="preserve"> </v>
      </c>
      <c r="Z52" s="94"/>
    </row>
    <row r="53" spans="3:26" ht="15" x14ac:dyDescent="0.3">
      <c r="C53" s="87">
        <f>C52+1</f>
        <v>16</v>
      </c>
      <c r="D53" s="3" t="s">
        <v>122</v>
      </c>
      <c r="E53" s="7">
        <v>4.5</v>
      </c>
      <c r="F53" s="26" t="s">
        <v>1</v>
      </c>
      <c r="G53" s="147" t="str">
        <f>TEXT(E53,"0,0") &amp; F53</f>
        <v>4,5</v>
      </c>
      <c r="H53" s="148">
        <f>IF(M53&gt;0,1,0)</f>
        <v>0</v>
      </c>
      <c r="I53" s="148">
        <f>IF(F53="",E53,E53+0.1)</f>
        <v>4.5</v>
      </c>
      <c r="J53" s="12"/>
      <c r="K53" s="18" t="str">
        <f>IF(M53 &gt; 0, K52+1, "n/a")</f>
        <v>n/a</v>
      </c>
      <c r="L53" s="11" t="str">
        <f>IF(X53=0," ",IF(X53-K53=0," ",X53-K53))</f>
        <v xml:space="preserve"> </v>
      </c>
      <c r="M53" s="27">
        <f>U53+W53</f>
        <v>0</v>
      </c>
      <c r="N53" s="13">
        <f>M53-Z53</f>
        <v>0</v>
      </c>
      <c r="O53" s="14" t="str">
        <f>IF(SUMIF(T53:W53,"&lt;0")&lt;&gt;0,SUMIF(T53:W53,"&lt;0")*(-1)," ")</f>
        <v xml:space="preserve"> </v>
      </c>
      <c r="P53" s="15">
        <f>U53+W53</f>
        <v>0</v>
      </c>
      <c r="Q53" s="50">
        <f>P53-Z53</f>
        <v>0</v>
      </c>
      <c r="R53" s="51">
        <f>ROUNDUP(COUNTIF(T53:W53,"&gt; 0")/2,0)</f>
        <v>0</v>
      </c>
      <c r="S53" s="17" t="str">
        <f>IF(R53=0,"-",IF(R53-Z53&gt;8,M53/(8+Z53),M53/R53))</f>
        <v>-</v>
      </c>
      <c r="T53" s="51"/>
      <c r="U53" s="14"/>
      <c r="V53" s="51" t="s">
        <v>1</v>
      </c>
      <c r="W53" s="14">
        <v>0</v>
      </c>
      <c r="X53" s="92"/>
      <c r="Y53" s="93" t="str">
        <f>IF(GR53=0," ",IF(GR53-X53=0," ",GR53-X53))</f>
        <v xml:space="preserve"> </v>
      </c>
      <c r="Z53" s="94"/>
    </row>
    <row r="54" spans="3:26" ht="15" x14ac:dyDescent="0.3">
      <c r="C54" s="87">
        <f>C53+1</f>
        <v>17</v>
      </c>
      <c r="D54" s="3" t="s">
        <v>241</v>
      </c>
      <c r="E54" s="7">
        <v>4.5</v>
      </c>
      <c r="F54" s="26" t="s">
        <v>1</v>
      </c>
      <c r="G54" s="147" t="str">
        <f>TEXT(E54,"0,0") &amp; F54</f>
        <v>4,5</v>
      </c>
      <c r="H54" s="148">
        <f>IF(M54&gt;0,1,0)</f>
        <v>0</v>
      </c>
      <c r="I54" s="148">
        <f>IF(F54="",E54,E54+0.1)</f>
        <v>4.5</v>
      </c>
      <c r="J54" s="12"/>
      <c r="K54" s="18" t="str">
        <f>IF(M54 &gt; 0, K53+1, "n/a")</f>
        <v>n/a</v>
      </c>
      <c r="L54" s="11" t="str">
        <f>IF(X54=0," ",IF(X54-K54=0," ",X54-K54))</f>
        <v xml:space="preserve"> </v>
      </c>
      <c r="M54" s="27">
        <f>U54+W54</f>
        <v>0</v>
      </c>
      <c r="N54" s="13">
        <f>M54-Z54</f>
        <v>0</v>
      </c>
      <c r="O54" s="14" t="str">
        <f>IF(SUMIF(T54:W54,"&lt;0")&lt;&gt;0,SUMIF(T54:W54,"&lt;0")*(-1)," ")</f>
        <v xml:space="preserve"> </v>
      </c>
      <c r="P54" s="15">
        <f>U54+W54</f>
        <v>0</v>
      </c>
      <c r="Q54" s="50">
        <f>P54-Z54</f>
        <v>0</v>
      </c>
      <c r="R54" s="51">
        <f>ROUNDUP(COUNTIF(T54:W54,"&gt; 0")/2,0)</f>
        <v>0</v>
      </c>
      <c r="S54" s="17" t="str">
        <f>IF(R54=0,"-",IF(R54-Z54&gt;8,M54/(8+Z54),M54/R54))</f>
        <v>-</v>
      </c>
      <c r="T54" s="51"/>
      <c r="U54" s="14"/>
      <c r="V54" s="51" t="s">
        <v>1</v>
      </c>
      <c r="W54" s="14">
        <v>0</v>
      </c>
      <c r="X54" s="92"/>
      <c r="Y54" s="93" t="str">
        <f>IF(GR54=0," ",IF(GR54-X54=0," ",GR54-X54))</f>
        <v xml:space="preserve"> </v>
      </c>
      <c r="Z54" s="94"/>
    </row>
    <row r="55" spans="3:26" ht="15" x14ac:dyDescent="0.3">
      <c r="C55" s="87">
        <f>C54+1</f>
        <v>18</v>
      </c>
      <c r="D55" s="3" t="s">
        <v>278</v>
      </c>
      <c r="E55" s="7">
        <v>4.5</v>
      </c>
      <c r="F55" s="26" t="s">
        <v>1</v>
      </c>
      <c r="G55" s="147" t="str">
        <f>TEXT(E55,"0,0") &amp; F55</f>
        <v>4,5</v>
      </c>
      <c r="H55" s="148">
        <f>IF(M55&gt;0,1,0)</f>
        <v>0</v>
      </c>
      <c r="I55" s="148">
        <f>IF(F55="",E55,E55+0.1)</f>
        <v>4.5</v>
      </c>
      <c r="J55" s="12"/>
      <c r="K55" s="18" t="str">
        <f>IF(M55 &gt; 0, K54+1, "n/a")</f>
        <v>n/a</v>
      </c>
      <c r="L55" s="11" t="str">
        <f>IF(X55=0," ",IF(X55-K55=0," ",X55-K55))</f>
        <v xml:space="preserve"> </v>
      </c>
      <c r="M55" s="27">
        <f>U55+W55</f>
        <v>0</v>
      </c>
      <c r="N55" s="13">
        <f>M55-Z55</f>
        <v>0</v>
      </c>
      <c r="O55" s="14" t="str">
        <f>IF(SUMIF(T55:W55,"&lt;0")&lt;&gt;0,SUMIF(T55:W55,"&lt;0")*(-1)," ")</f>
        <v xml:space="preserve"> </v>
      </c>
      <c r="P55" s="15">
        <f>U55+W55</f>
        <v>0</v>
      </c>
      <c r="Q55" s="50">
        <f>P55-Z55</f>
        <v>0</v>
      </c>
      <c r="R55" s="51">
        <f>ROUNDUP(COUNTIF(T55:W55,"&gt; 0")/2,0)</f>
        <v>0</v>
      </c>
      <c r="S55" s="17" t="str">
        <f>IF(R55=0,"-",IF(R55-Z55&gt;8,M55/(8+Z55),M55/R55))</f>
        <v>-</v>
      </c>
      <c r="T55" s="51"/>
      <c r="U55" s="14"/>
      <c r="V55" s="51" t="s">
        <v>1</v>
      </c>
      <c r="W55" s="14">
        <v>0</v>
      </c>
      <c r="X55" s="92"/>
      <c r="Y55" s="93" t="str">
        <f>IF(GR55=0," ",IF(GR55-X55=0," ",GR55-X55))</f>
        <v xml:space="preserve"> </v>
      </c>
      <c r="Z55" s="94"/>
    </row>
    <row r="56" spans="3:26" ht="15" x14ac:dyDescent="0.3">
      <c r="C56" s="87">
        <f>C55+1</f>
        <v>19</v>
      </c>
      <c r="D56" s="3" t="s">
        <v>165</v>
      </c>
      <c r="E56" s="7">
        <v>4.5</v>
      </c>
      <c r="F56" s="26" t="s">
        <v>1</v>
      </c>
      <c r="G56" s="147" t="str">
        <f>TEXT(E56,"0,0") &amp; F56</f>
        <v>4,5</v>
      </c>
      <c r="H56" s="148">
        <f>IF(M56&gt;0,1,0)</f>
        <v>0</v>
      </c>
      <c r="I56" s="148">
        <f>IF(F56="",E56,E56+0.1)</f>
        <v>4.5</v>
      </c>
      <c r="J56" s="12"/>
      <c r="K56" s="18" t="str">
        <f>IF(M56 &gt; 0, K55+1, "n/a")</f>
        <v>n/a</v>
      </c>
      <c r="L56" s="11" t="str">
        <f>IF(X56=0," ",IF(X56-K56=0," ",X56-K56))</f>
        <v xml:space="preserve"> </v>
      </c>
      <c r="M56" s="27">
        <f>U56+W56</f>
        <v>0</v>
      </c>
      <c r="N56" s="13">
        <f>M56-Z56</f>
        <v>0</v>
      </c>
      <c r="O56" s="14" t="str">
        <f>IF(SUMIF(T56:W56,"&lt;0")&lt;&gt;0,SUMIF(T56:W56,"&lt;0")*(-1)," ")</f>
        <v xml:space="preserve"> </v>
      </c>
      <c r="P56" s="15">
        <f>U56+W56</f>
        <v>0</v>
      </c>
      <c r="Q56" s="50">
        <f>P56-Z56</f>
        <v>0</v>
      </c>
      <c r="R56" s="51">
        <f>ROUNDUP(COUNTIF(T56:W56,"&gt; 0")/2,0)</f>
        <v>0</v>
      </c>
      <c r="S56" s="17" t="str">
        <f>IF(R56=0,"-",IF(R56-Z56&gt;8,M56/(8+Z56),M56/R56))</f>
        <v>-</v>
      </c>
      <c r="T56" s="51"/>
      <c r="U56" s="14"/>
      <c r="V56" s="51" t="s">
        <v>1</v>
      </c>
      <c r="W56" s="14">
        <v>0</v>
      </c>
      <c r="X56" s="92"/>
      <c r="Y56" s="93" t="str">
        <f>IF(GR56=0," ",IF(GR56-X56=0," ",GR56-X56))</f>
        <v xml:space="preserve"> </v>
      </c>
      <c r="Z56" s="94"/>
    </row>
    <row r="57" spans="3:26" ht="15" x14ac:dyDescent="0.3">
      <c r="C57" s="87">
        <f>C56+1</f>
        <v>20</v>
      </c>
      <c r="D57" s="3" t="s">
        <v>73</v>
      </c>
      <c r="E57" s="7">
        <v>4</v>
      </c>
      <c r="F57" s="26" t="s">
        <v>2</v>
      </c>
      <c r="G57" s="147" t="str">
        <f>TEXT(E57,"0,0") &amp; F57</f>
        <v>4,0*</v>
      </c>
      <c r="H57" s="148">
        <f>IF(M57&gt;0,1,0)</f>
        <v>0</v>
      </c>
      <c r="I57" s="148">
        <f>IF(F57="",E57,E57+0.1)</f>
        <v>4.0999999999999996</v>
      </c>
      <c r="J57" s="12"/>
      <c r="K57" s="18" t="str">
        <f>IF(M57 &gt; 0, K56+1, "n/a")</f>
        <v>n/a</v>
      </c>
      <c r="L57" s="11" t="str">
        <f>IF(X57=0," ",IF(X57-K57=0," ",X57-K57))</f>
        <v xml:space="preserve"> </v>
      </c>
      <c r="M57" s="27">
        <f>U57+W57</f>
        <v>0</v>
      </c>
      <c r="N57" s="13">
        <f>M57-Z57</f>
        <v>0</v>
      </c>
      <c r="O57" s="14" t="str">
        <f>IF(SUMIF(T57:W57,"&lt;0")&lt;&gt;0,SUMIF(T57:W57,"&lt;0")*(-1)," ")</f>
        <v xml:space="preserve"> </v>
      </c>
      <c r="P57" s="15">
        <f>U57+W57</f>
        <v>0</v>
      </c>
      <c r="Q57" s="50">
        <f>P57-Z57</f>
        <v>0</v>
      </c>
      <c r="R57" s="51">
        <f>ROUNDUP(COUNTIF(T57:W57,"&gt; 0")/2,0)</f>
        <v>0</v>
      </c>
      <c r="S57" s="17" t="str">
        <f>IF(R57=0,"-",IF(R57-Z57&gt;8,M57/(8+Z57),M57/R57))</f>
        <v>-</v>
      </c>
      <c r="T57" s="51"/>
      <c r="U57" s="14"/>
      <c r="V57" s="51" t="s">
        <v>1</v>
      </c>
      <c r="W57" s="14">
        <v>0</v>
      </c>
      <c r="X57" s="92"/>
      <c r="Y57" s="93" t="str">
        <f>IF(GR57=0," ",IF(GR57-X57=0," ",GR57-X57))</f>
        <v xml:space="preserve"> </v>
      </c>
      <c r="Z57" s="94"/>
    </row>
    <row r="58" spans="3:26" ht="15" x14ac:dyDescent="0.3">
      <c r="C58" s="87">
        <f>C57+1</f>
        <v>21</v>
      </c>
      <c r="D58" s="3" t="s">
        <v>89</v>
      </c>
      <c r="E58" s="7">
        <v>4</v>
      </c>
      <c r="F58" s="26" t="s">
        <v>2</v>
      </c>
      <c r="G58" s="147" t="str">
        <f>TEXT(E58,"0,0") &amp; F58</f>
        <v>4,0*</v>
      </c>
      <c r="H58" s="148">
        <f>IF(M58&gt;0,1,0)</f>
        <v>0</v>
      </c>
      <c r="I58" s="148">
        <f>IF(F58="",E58,E58+0.1)</f>
        <v>4.0999999999999996</v>
      </c>
      <c r="J58" s="12"/>
      <c r="K58" s="18" t="str">
        <f>IF(M58 &gt; 0, K57+1, "n/a")</f>
        <v>n/a</v>
      </c>
      <c r="L58" s="11" t="str">
        <f>IF(X58=0," ",IF(X58-K58=0," ",X58-K58))</f>
        <v xml:space="preserve"> </v>
      </c>
      <c r="M58" s="27">
        <f>U58+W58</f>
        <v>0</v>
      </c>
      <c r="N58" s="13">
        <f>M58-Z58</f>
        <v>0</v>
      </c>
      <c r="O58" s="14" t="str">
        <f>IF(SUMIF(T58:W58,"&lt;0")&lt;&gt;0,SUMIF(T58:W58,"&lt;0")*(-1)," ")</f>
        <v xml:space="preserve"> </v>
      </c>
      <c r="P58" s="15">
        <f>U58+W58</f>
        <v>0</v>
      </c>
      <c r="Q58" s="50">
        <f>P58-Z58</f>
        <v>0</v>
      </c>
      <c r="R58" s="51">
        <f>ROUNDUP(COUNTIF(T58:W58,"&gt; 0")/2,0)</f>
        <v>0</v>
      </c>
      <c r="S58" s="17" t="str">
        <f>IF(R58=0,"-",IF(R58-Z58&gt;8,M58/(8+Z58),M58/R58))</f>
        <v>-</v>
      </c>
      <c r="T58" s="51"/>
      <c r="U58" s="14"/>
      <c r="V58" s="51" t="s">
        <v>1</v>
      </c>
      <c r="W58" s="14">
        <v>0</v>
      </c>
      <c r="X58" s="92"/>
      <c r="Y58" s="93" t="str">
        <f>IF(GR58=0," ",IF(GR58-X58=0," ",GR58-X58))</f>
        <v xml:space="preserve"> </v>
      </c>
      <c r="Z58" s="94"/>
    </row>
    <row r="59" spans="3:26" ht="15" x14ac:dyDescent="0.3">
      <c r="C59" s="87">
        <f>C58+1</f>
        <v>22</v>
      </c>
      <c r="D59" s="3" t="s">
        <v>52</v>
      </c>
      <c r="E59" s="7">
        <v>4</v>
      </c>
      <c r="F59" s="26" t="s">
        <v>1</v>
      </c>
      <c r="G59" s="147" t="str">
        <f>TEXT(E59,"0,0") &amp; F59</f>
        <v>4,0</v>
      </c>
      <c r="H59" s="148">
        <f>IF(M59&gt;0,1,0)</f>
        <v>0</v>
      </c>
      <c r="I59" s="148">
        <f>IF(F59="",E59,E59+0.1)</f>
        <v>4</v>
      </c>
      <c r="J59" s="12"/>
      <c r="K59" s="18" t="str">
        <f>IF(M59 &gt; 0, K58+1, "n/a")</f>
        <v>n/a</v>
      </c>
      <c r="L59" s="11" t="str">
        <f>IF(X59=0," ",IF(X59-K59=0," ",X59-K59))</f>
        <v xml:space="preserve"> </v>
      </c>
      <c r="M59" s="27">
        <f>U59+W59</f>
        <v>0</v>
      </c>
      <c r="N59" s="13">
        <f>M59-Z59</f>
        <v>0</v>
      </c>
      <c r="O59" s="14" t="str">
        <f>IF(SUMIF(T59:W59,"&lt;0")&lt;&gt;0,SUMIF(T59:W59,"&lt;0")*(-1)," ")</f>
        <v xml:space="preserve"> </v>
      </c>
      <c r="P59" s="15">
        <f>U59+W59</f>
        <v>0</v>
      </c>
      <c r="Q59" s="50">
        <f>P59-Z59</f>
        <v>0</v>
      </c>
      <c r="R59" s="51">
        <f>ROUNDUP(COUNTIF(T59:W59,"&gt; 0")/2,0)</f>
        <v>0</v>
      </c>
      <c r="S59" s="17" t="str">
        <f>IF(R59=0,"-",IF(R59-Z59&gt;8,M59/(8+Z59),M59/R59))</f>
        <v>-</v>
      </c>
      <c r="T59" s="51"/>
      <c r="U59" s="14"/>
      <c r="V59" s="51" t="s">
        <v>1</v>
      </c>
      <c r="W59" s="14">
        <v>0</v>
      </c>
      <c r="X59" s="92"/>
      <c r="Y59" s="93" t="str">
        <f>IF(GR59=0," ",IF(GR59-X59=0," ",GR59-X59))</f>
        <v xml:space="preserve"> </v>
      </c>
      <c r="Z59" s="94"/>
    </row>
    <row r="60" spans="3:26" ht="15" x14ac:dyDescent="0.3">
      <c r="C60" s="87">
        <f>C59+1</f>
        <v>23</v>
      </c>
      <c r="D60" s="3" t="s">
        <v>177</v>
      </c>
      <c r="E60" s="7">
        <v>4</v>
      </c>
      <c r="F60" s="26" t="s">
        <v>1</v>
      </c>
      <c r="G60" s="147" t="str">
        <f>TEXT(E60,"0,0") &amp; F60</f>
        <v>4,0</v>
      </c>
      <c r="H60" s="148">
        <f>IF(M60&gt;0,1,0)</f>
        <v>0</v>
      </c>
      <c r="I60" s="148">
        <f>IF(F60="",E60,E60+0.1)</f>
        <v>4</v>
      </c>
      <c r="J60" s="12"/>
      <c r="K60" s="18" t="str">
        <f>IF(M60 &gt; 0, K59+1, "n/a")</f>
        <v>n/a</v>
      </c>
      <c r="L60" s="11" t="str">
        <f>IF(X60=0," ",IF(X60-K60=0," ",X60-K60))</f>
        <v xml:space="preserve"> </v>
      </c>
      <c r="M60" s="27">
        <f>U60+W60</f>
        <v>0</v>
      </c>
      <c r="N60" s="13">
        <f>M60-Z60</f>
        <v>0</v>
      </c>
      <c r="O60" s="14" t="str">
        <f>IF(SUMIF(T60:W60,"&lt;0")&lt;&gt;0,SUMIF(T60:W60,"&lt;0")*(-1)," ")</f>
        <v xml:space="preserve"> </v>
      </c>
      <c r="P60" s="15">
        <f>U60+W60</f>
        <v>0</v>
      </c>
      <c r="Q60" s="50">
        <f>P60-Z60</f>
        <v>0</v>
      </c>
      <c r="R60" s="51">
        <f>ROUNDUP(COUNTIF(T60:W60,"&gt; 0")/2,0)</f>
        <v>0</v>
      </c>
      <c r="S60" s="17" t="str">
        <f>IF(R60=0,"-",IF(R60-Z60&gt;8,M60/(8+Z60),M60/R60))</f>
        <v>-</v>
      </c>
      <c r="T60" s="51"/>
      <c r="U60" s="14"/>
      <c r="V60" s="51" t="s">
        <v>1</v>
      </c>
      <c r="W60" s="14">
        <v>0</v>
      </c>
      <c r="X60" s="92"/>
      <c r="Y60" s="93" t="str">
        <f>IF(GR60=0," ",IF(GR60-X60=0," ",GR60-X60))</f>
        <v xml:space="preserve"> </v>
      </c>
      <c r="Z60" s="94"/>
    </row>
    <row r="61" spans="3:26" ht="15" x14ac:dyDescent="0.3">
      <c r="C61" s="87">
        <f>C60+1</f>
        <v>24</v>
      </c>
      <c r="D61" s="3" t="s">
        <v>178</v>
      </c>
      <c r="E61" s="7">
        <v>4</v>
      </c>
      <c r="F61" s="26" t="s">
        <v>1</v>
      </c>
      <c r="G61" s="147" t="str">
        <f>TEXT(E61,"0,0") &amp; F61</f>
        <v>4,0</v>
      </c>
      <c r="H61" s="148">
        <f>IF(M61&gt;0,1,0)</f>
        <v>0</v>
      </c>
      <c r="I61" s="148">
        <f>IF(F61="",E61,E61+0.1)</f>
        <v>4</v>
      </c>
      <c r="J61" s="12"/>
      <c r="K61" s="18" t="str">
        <f>IF(M61 &gt; 0, K60+1, "n/a")</f>
        <v>n/a</v>
      </c>
      <c r="L61" s="11" t="str">
        <f>IF(X61=0," ",IF(X61-K61=0," ",X61-K61))</f>
        <v xml:space="preserve"> </v>
      </c>
      <c r="M61" s="27">
        <f>U61+W61</f>
        <v>0</v>
      </c>
      <c r="N61" s="13">
        <f>M61-Z61</f>
        <v>0</v>
      </c>
      <c r="O61" s="14" t="str">
        <f>IF(SUMIF(T61:W61,"&lt;0")&lt;&gt;0,SUMIF(T61:W61,"&lt;0")*(-1)," ")</f>
        <v xml:space="preserve"> </v>
      </c>
      <c r="P61" s="15">
        <f>U61+W61</f>
        <v>0</v>
      </c>
      <c r="Q61" s="50">
        <f>P61-Z61</f>
        <v>0</v>
      </c>
      <c r="R61" s="51">
        <f>ROUNDUP(COUNTIF(T61:W61,"&gt; 0")/2,0)</f>
        <v>0</v>
      </c>
      <c r="S61" s="17" t="str">
        <f>IF(R61=0,"-",IF(R61-Z61&gt;8,M61/(8+Z61),M61/R61))</f>
        <v>-</v>
      </c>
      <c r="T61" s="51"/>
      <c r="U61" s="14"/>
      <c r="V61" s="51" t="s">
        <v>1</v>
      </c>
      <c r="W61" s="14">
        <v>0</v>
      </c>
      <c r="X61" s="92"/>
      <c r="Y61" s="93" t="str">
        <f>IF(GR61=0," ",IF(GR61-X61=0," ",GR61-X61))</f>
        <v xml:space="preserve"> </v>
      </c>
      <c r="Z61" s="94"/>
    </row>
    <row r="62" spans="3:26" ht="15" x14ac:dyDescent="0.3">
      <c r="C62" s="87">
        <f>C61+1</f>
        <v>25</v>
      </c>
      <c r="D62" s="3" t="s">
        <v>183</v>
      </c>
      <c r="E62" s="7">
        <v>4</v>
      </c>
      <c r="F62" s="26" t="s">
        <v>1</v>
      </c>
      <c r="G62" s="147" t="str">
        <f>TEXT(E62,"0,0") &amp; F62</f>
        <v>4,0</v>
      </c>
      <c r="H62" s="148">
        <f>IF(M62&gt;0,1,0)</f>
        <v>0</v>
      </c>
      <c r="I62" s="148">
        <f>IF(F62="",E62,E62+0.1)</f>
        <v>4</v>
      </c>
      <c r="J62" s="12"/>
      <c r="K62" s="18" t="str">
        <f>IF(M62 &gt; 0, K61+1, "n/a")</f>
        <v>n/a</v>
      </c>
      <c r="L62" s="11" t="str">
        <f>IF(X62=0," ",IF(X62-K62=0," ",X62-K62))</f>
        <v xml:space="preserve"> </v>
      </c>
      <c r="M62" s="27">
        <f>U62+W62</f>
        <v>0</v>
      </c>
      <c r="N62" s="13">
        <f>M62-Z62</f>
        <v>0</v>
      </c>
      <c r="O62" s="14" t="str">
        <f>IF(SUMIF(T62:W62,"&lt;0")&lt;&gt;0,SUMIF(T62:W62,"&lt;0")*(-1)," ")</f>
        <v xml:space="preserve"> </v>
      </c>
      <c r="P62" s="15">
        <f>U62+W62</f>
        <v>0</v>
      </c>
      <c r="Q62" s="50">
        <f>P62-Z62</f>
        <v>0</v>
      </c>
      <c r="R62" s="51">
        <f>ROUNDUP(COUNTIF(T62:W62,"&gt; 0")/2,0)</f>
        <v>0</v>
      </c>
      <c r="S62" s="17" t="str">
        <f>IF(R62=0,"-",IF(R62-Z62&gt;8,M62/(8+Z62),M62/R62))</f>
        <v>-</v>
      </c>
      <c r="T62" s="51"/>
      <c r="U62" s="14"/>
      <c r="V62" s="51" t="s">
        <v>1</v>
      </c>
      <c r="W62" s="14">
        <v>0</v>
      </c>
      <c r="X62" s="92"/>
      <c r="Y62" s="93" t="str">
        <f>IF(GR62=0," ",IF(GR62-X62=0," ",GR62-X62))</f>
        <v xml:space="preserve"> </v>
      </c>
      <c r="Z62" s="94"/>
    </row>
    <row r="63" spans="3:26" ht="15" x14ac:dyDescent="0.3">
      <c r="C63" s="87">
        <f>C62+1</f>
        <v>26</v>
      </c>
      <c r="D63" s="3" t="s">
        <v>67</v>
      </c>
      <c r="E63" s="7">
        <v>4</v>
      </c>
      <c r="F63" s="26" t="s">
        <v>1</v>
      </c>
      <c r="G63" s="147" t="str">
        <f>TEXT(E63,"0,0") &amp; F63</f>
        <v>4,0</v>
      </c>
      <c r="H63" s="148">
        <f>IF(M63&gt;0,1,0)</f>
        <v>0</v>
      </c>
      <c r="I63" s="148">
        <f>IF(F63="",E63,E63+0.1)</f>
        <v>4</v>
      </c>
      <c r="J63" s="12"/>
      <c r="K63" s="18" t="str">
        <f>IF(M63 &gt; 0, K62+1, "n/a")</f>
        <v>n/a</v>
      </c>
      <c r="L63" s="11" t="str">
        <f>IF(X63=0," ",IF(X63-K63=0," ",X63-K63))</f>
        <v xml:space="preserve"> </v>
      </c>
      <c r="M63" s="27">
        <f>U63+W63</f>
        <v>0</v>
      </c>
      <c r="N63" s="13">
        <f>M63-Z63</f>
        <v>0</v>
      </c>
      <c r="O63" s="14" t="str">
        <f>IF(SUMIF(T63:W63,"&lt;0")&lt;&gt;0,SUMIF(T63:W63,"&lt;0")*(-1)," ")</f>
        <v xml:space="preserve"> </v>
      </c>
      <c r="P63" s="15">
        <f>U63+W63</f>
        <v>0</v>
      </c>
      <c r="Q63" s="50">
        <f>P63-Z63</f>
        <v>0</v>
      </c>
      <c r="R63" s="51">
        <f>ROUNDUP(COUNTIF(T63:W63,"&gt; 0")/2,0)</f>
        <v>0</v>
      </c>
      <c r="S63" s="17" t="str">
        <f>IF(R63=0,"-",IF(R63-Z63&gt;8,M63/(8+Z63),M63/R63))</f>
        <v>-</v>
      </c>
      <c r="T63" s="51"/>
      <c r="U63" s="14"/>
      <c r="V63" s="51" t="s">
        <v>1</v>
      </c>
      <c r="W63" s="14">
        <v>0</v>
      </c>
      <c r="X63" s="92"/>
      <c r="Y63" s="93" t="str">
        <f>IF(GR63=0," ",IF(GR63-X63=0," ",GR63-X63))</f>
        <v xml:space="preserve"> </v>
      </c>
      <c r="Z63" s="94"/>
    </row>
    <row r="64" spans="3:26" ht="15" x14ac:dyDescent="0.3">
      <c r="C64" s="87">
        <f>C63+1</f>
        <v>27</v>
      </c>
      <c r="D64" s="3" t="s">
        <v>185</v>
      </c>
      <c r="E64" s="7">
        <v>4</v>
      </c>
      <c r="F64" s="26" t="s">
        <v>1</v>
      </c>
      <c r="G64" s="147" t="str">
        <f>TEXT(E64,"0,0") &amp; F64</f>
        <v>4,0</v>
      </c>
      <c r="H64" s="148">
        <f>IF(M64&gt;0,1,0)</f>
        <v>0</v>
      </c>
      <c r="I64" s="148">
        <f>IF(F64="",E64,E64+0.1)</f>
        <v>4</v>
      </c>
      <c r="J64" s="12"/>
      <c r="K64" s="18" t="str">
        <f>IF(M64 &gt; 0, K63+1, "n/a")</f>
        <v>n/a</v>
      </c>
      <c r="L64" s="11" t="str">
        <f>IF(X64=0," ",IF(X64-K64=0," ",X64-K64))</f>
        <v xml:space="preserve"> </v>
      </c>
      <c r="M64" s="27">
        <f>U64+W64</f>
        <v>0</v>
      </c>
      <c r="N64" s="13">
        <f>M64-Z64</f>
        <v>0</v>
      </c>
      <c r="O64" s="14" t="str">
        <f>IF(SUMIF(T64:W64,"&lt;0")&lt;&gt;0,SUMIF(T64:W64,"&lt;0")*(-1)," ")</f>
        <v xml:space="preserve"> </v>
      </c>
      <c r="P64" s="15">
        <f>U64+W64</f>
        <v>0</v>
      </c>
      <c r="Q64" s="50">
        <f>P64-Z64</f>
        <v>0</v>
      </c>
      <c r="R64" s="51">
        <f>ROUNDUP(COUNTIF(T64:W64,"&gt; 0")/2,0)</f>
        <v>0</v>
      </c>
      <c r="S64" s="17" t="str">
        <f>IF(R64=0,"-",IF(R64-Z64&gt;8,M64/(8+Z64),M64/R64))</f>
        <v>-</v>
      </c>
      <c r="T64" s="51"/>
      <c r="U64" s="14"/>
      <c r="V64" s="51" t="s">
        <v>1</v>
      </c>
      <c r="W64" s="14">
        <v>0</v>
      </c>
      <c r="X64" s="92"/>
      <c r="Y64" s="93" t="str">
        <f>IF(GR64=0," ",IF(GR64-X64=0," ",GR64-X64))</f>
        <v xml:space="preserve"> </v>
      </c>
      <c r="Z64" s="94"/>
    </row>
    <row r="65" spans="3:26" ht="15" x14ac:dyDescent="0.3">
      <c r="C65" s="87">
        <f>C64+1</f>
        <v>28</v>
      </c>
      <c r="D65" s="3" t="s">
        <v>70</v>
      </c>
      <c r="E65" s="7">
        <v>4</v>
      </c>
      <c r="F65" s="26" t="s">
        <v>1</v>
      </c>
      <c r="G65" s="147" t="str">
        <f>TEXT(E65,"0,0") &amp; F65</f>
        <v>4,0</v>
      </c>
      <c r="H65" s="148">
        <f>IF(M65&gt;0,1,0)</f>
        <v>0</v>
      </c>
      <c r="I65" s="148">
        <f>IF(F65="",E65,E65+0.1)</f>
        <v>4</v>
      </c>
      <c r="J65" s="12"/>
      <c r="K65" s="18" t="str">
        <f>IF(M65 &gt; 0, K64+1, "n/a")</f>
        <v>n/a</v>
      </c>
      <c r="L65" s="11" t="str">
        <f>IF(X65=0," ",IF(X65-K65=0," ",X65-K65))</f>
        <v xml:space="preserve"> </v>
      </c>
      <c r="M65" s="27">
        <f>U65+W65</f>
        <v>0</v>
      </c>
      <c r="N65" s="13">
        <f>M65-Z65</f>
        <v>0</v>
      </c>
      <c r="O65" s="14" t="str">
        <f>IF(SUMIF(T65:W65,"&lt;0")&lt;&gt;0,SUMIF(T65:W65,"&lt;0")*(-1)," ")</f>
        <v xml:space="preserve"> </v>
      </c>
      <c r="P65" s="15">
        <f>U65+W65</f>
        <v>0</v>
      </c>
      <c r="Q65" s="50">
        <f>P65-Z65</f>
        <v>0</v>
      </c>
      <c r="R65" s="51">
        <f>ROUNDUP(COUNTIF(T65:W65,"&gt; 0")/2,0)</f>
        <v>0</v>
      </c>
      <c r="S65" s="17" t="str">
        <f>IF(R65=0,"-",IF(R65-Z65&gt;8,M65/(8+Z65),M65/R65))</f>
        <v>-</v>
      </c>
      <c r="T65" s="51"/>
      <c r="U65" s="14"/>
      <c r="V65" s="51" t="s">
        <v>1</v>
      </c>
      <c r="W65" s="14">
        <v>0</v>
      </c>
      <c r="X65" s="92"/>
      <c r="Y65" s="93" t="str">
        <f>IF(GR65=0," ",IF(GR65-X65=0," ",GR65-X65))</f>
        <v xml:space="preserve"> </v>
      </c>
      <c r="Z65" s="94"/>
    </row>
    <row r="66" spans="3:26" ht="15" x14ac:dyDescent="0.3">
      <c r="C66" s="87">
        <f>C65+1</f>
        <v>29</v>
      </c>
      <c r="D66" s="3" t="s">
        <v>75</v>
      </c>
      <c r="E66" s="7">
        <v>4</v>
      </c>
      <c r="F66" s="26" t="s">
        <v>1</v>
      </c>
      <c r="G66" s="147" t="str">
        <f>TEXT(E66,"0,0") &amp; F66</f>
        <v>4,0</v>
      </c>
      <c r="H66" s="148">
        <f>IF(M66&gt;0,1,0)</f>
        <v>0</v>
      </c>
      <c r="I66" s="148">
        <f>IF(F66="",E66,E66+0.1)</f>
        <v>4</v>
      </c>
      <c r="J66" s="12"/>
      <c r="K66" s="18" t="str">
        <f>IF(M66 &gt; 0, K65+1, "n/a")</f>
        <v>n/a</v>
      </c>
      <c r="L66" s="11" t="str">
        <f>IF(X66=0," ",IF(X66-K66=0," ",X66-K66))</f>
        <v xml:space="preserve"> </v>
      </c>
      <c r="M66" s="27">
        <f>U66+W66</f>
        <v>0</v>
      </c>
      <c r="N66" s="13">
        <f>M66-Z66</f>
        <v>0</v>
      </c>
      <c r="O66" s="14" t="str">
        <f>IF(SUMIF(T66:W66,"&lt;0")&lt;&gt;0,SUMIF(T66:W66,"&lt;0")*(-1)," ")</f>
        <v xml:space="preserve"> </v>
      </c>
      <c r="P66" s="15">
        <f>U66+W66</f>
        <v>0</v>
      </c>
      <c r="Q66" s="50">
        <f>P66-Z66</f>
        <v>0</v>
      </c>
      <c r="R66" s="51">
        <f>ROUNDUP(COUNTIF(T66:W66,"&gt; 0")/2,0)</f>
        <v>0</v>
      </c>
      <c r="S66" s="17" t="str">
        <f>IF(R66=0,"-",IF(R66-Z66&gt;8,M66/(8+Z66),M66/R66))</f>
        <v>-</v>
      </c>
      <c r="T66" s="51"/>
      <c r="U66" s="14"/>
      <c r="V66" s="51" t="s">
        <v>1</v>
      </c>
      <c r="W66" s="14">
        <v>0</v>
      </c>
      <c r="X66" s="92"/>
      <c r="Y66" s="93" t="str">
        <f>IF(GR66=0," ",IF(GR66-X66=0," ",GR66-X66))</f>
        <v xml:space="preserve"> </v>
      </c>
      <c r="Z66" s="94"/>
    </row>
    <row r="67" spans="3:26" ht="15" x14ac:dyDescent="0.3">
      <c r="C67" s="87">
        <f>C66+1</f>
        <v>30</v>
      </c>
      <c r="D67" s="3" t="s">
        <v>195</v>
      </c>
      <c r="E67" s="7">
        <v>4</v>
      </c>
      <c r="F67" s="26" t="s">
        <v>1</v>
      </c>
      <c r="G67" s="147" t="str">
        <f>TEXT(E67,"0,0") &amp; F67</f>
        <v>4,0</v>
      </c>
      <c r="H67" s="148">
        <f>IF(M67&gt;0,1,0)</f>
        <v>0</v>
      </c>
      <c r="I67" s="148">
        <f>IF(F67="",E67,E67+0.1)</f>
        <v>4</v>
      </c>
      <c r="J67" s="12"/>
      <c r="K67" s="18" t="str">
        <f>IF(M67 &gt; 0, K66+1, "n/a")</f>
        <v>n/a</v>
      </c>
      <c r="L67" s="11" t="str">
        <f>IF(X67=0," ",IF(X67-K67=0," ",X67-K67))</f>
        <v xml:space="preserve"> </v>
      </c>
      <c r="M67" s="27">
        <f>U67+W67</f>
        <v>0</v>
      </c>
      <c r="N67" s="13">
        <f>M67-Z67</f>
        <v>0</v>
      </c>
      <c r="O67" s="14" t="str">
        <f>IF(SUMIF(T67:W67,"&lt;0")&lt;&gt;0,SUMIF(T67:W67,"&lt;0")*(-1)," ")</f>
        <v xml:space="preserve"> </v>
      </c>
      <c r="P67" s="15">
        <f>U67+W67</f>
        <v>0</v>
      </c>
      <c r="Q67" s="50">
        <f>P67-Z67</f>
        <v>0</v>
      </c>
      <c r="R67" s="51">
        <f>ROUNDUP(COUNTIF(T67:W67,"&gt; 0")/2,0)</f>
        <v>0</v>
      </c>
      <c r="S67" s="17" t="str">
        <f>IF(R67=0,"-",IF(R67-Z67&gt;8,M67/(8+Z67),M67/R67))</f>
        <v>-</v>
      </c>
      <c r="T67" s="51"/>
      <c r="U67" s="14"/>
      <c r="V67" s="51" t="s">
        <v>1</v>
      </c>
      <c r="W67" s="14">
        <v>0</v>
      </c>
      <c r="X67" s="92"/>
      <c r="Y67" s="93" t="str">
        <f>IF(GR67=0," ",IF(GR67-X67=0," ",GR67-X67))</f>
        <v xml:space="preserve"> </v>
      </c>
      <c r="Z67" s="94"/>
    </row>
    <row r="68" spans="3:26" ht="15" x14ac:dyDescent="0.3">
      <c r="C68" s="87">
        <f>C67+1</f>
        <v>31</v>
      </c>
      <c r="D68" s="3" t="s">
        <v>205</v>
      </c>
      <c r="E68" s="7">
        <v>4</v>
      </c>
      <c r="F68" s="26" t="s">
        <v>1</v>
      </c>
      <c r="G68" s="147" t="str">
        <f>TEXT(E68,"0,0") &amp; F68</f>
        <v>4,0</v>
      </c>
      <c r="H68" s="148">
        <f>IF(M68&gt;0,1,0)</f>
        <v>0</v>
      </c>
      <c r="I68" s="148">
        <f>IF(F68="",E68,E68+0.1)</f>
        <v>4</v>
      </c>
      <c r="J68" s="12"/>
      <c r="K68" s="18" t="str">
        <f>IF(M68 &gt; 0, K67+1, "n/a")</f>
        <v>n/a</v>
      </c>
      <c r="L68" s="11" t="str">
        <f>IF(X68=0," ",IF(X68-K68=0," ",X68-K68))</f>
        <v xml:space="preserve"> </v>
      </c>
      <c r="M68" s="27">
        <f>U68+W68</f>
        <v>0</v>
      </c>
      <c r="N68" s="13">
        <f>M68-Z68</f>
        <v>0</v>
      </c>
      <c r="O68" s="14" t="str">
        <f>IF(SUMIF(T68:W68,"&lt;0")&lt;&gt;0,SUMIF(T68:W68,"&lt;0")*(-1)," ")</f>
        <v xml:space="preserve"> </v>
      </c>
      <c r="P68" s="15">
        <f>U68+W68</f>
        <v>0</v>
      </c>
      <c r="Q68" s="50">
        <f>P68-Z68</f>
        <v>0</v>
      </c>
      <c r="R68" s="51">
        <f>ROUNDUP(COUNTIF(T68:W68,"&gt; 0")/2,0)</f>
        <v>0</v>
      </c>
      <c r="S68" s="17" t="str">
        <f>IF(R68=0,"-",IF(R68-Z68&gt;8,M68/(8+Z68),M68/R68))</f>
        <v>-</v>
      </c>
      <c r="T68" s="51"/>
      <c r="U68" s="14"/>
      <c r="V68" s="51" t="s">
        <v>1</v>
      </c>
      <c r="W68" s="14">
        <v>0</v>
      </c>
      <c r="X68" s="92"/>
      <c r="Y68" s="93" t="str">
        <f>IF(GR68=0," ",IF(GR68-X68=0," ",GR68-X68))</f>
        <v xml:space="preserve"> </v>
      </c>
      <c r="Z68" s="94"/>
    </row>
    <row r="69" spans="3:26" ht="15" x14ac:dyDescent="0.3">
      <c r="C69" s="87">
        <f>C68+1</f>
        <v>32</v>
      </c>
      <c r="D69" s="3" t="s">
        <v>224</v>
      </c>
      <c r="E69" s="7">
        <v>4</v>
      </c>
      <c r="F69" s="26" t="s">
        <v>1</v>
      </c>
      <c r="G69" s="147" t="str">
        <f>TEXT(E69,"0,0") &amp; F69</f>
        <v>4,0</v>
      </c>
      <c r="H69" s="148">
        <f>IF(M69&gt;0,1,0)</f>
        <v>0</v>
      </c>
      <c r="I69" s="148">
        <f>IF(F69="",E69,E69+0.1)</f>
        <v>4</v>
      </c>
      <c r="J69" s="12"/>
      <c r="K69" s="18" t="str">
        <f>IF(M69 &gt; 0, K68+1, "n/a")</f>
        <v>n/a</v>
      </c>
      <c r="L69" s="11" t="str">
        <f>IF(X69=0," ",IF(X69-K69=0," ",X69-K69))</f>
        <v xml:space="preserve"> </v>
      </c>
      <c r="M69" s="27">
        <f>U69+W69</f>
        <v>0</v>
      </c>
      <c r="N69" s="13">
        <f>M69-Z69</f>
        <v>0</v>
      </c>
      <c r="O69" s="14" t="str">
        <f>IF(SUMIF(T69:W69,"&lt;0")&lt;&gt;0,SUMIF(T69:W69,"&lt;0")*(-1)," ")</f>
        <v xml:space="preserve"> </v>
      </c>
      <c r="P69" s="15">
        <f>U69+W69</f>
        <v>0</v>
      </c>
      <c r="Q69" s="50">
        <f>P69-Z69</f>
        <v>0</v>
      </c>
      <c r="R69" s="51">
        <f>ROUNDUP(COUNTIF(T69:W69,"&gt; 0")/2,0)</f>
        <v>0</v>
      </c>
      <c r="S69" s="17" t="str">
        <f>IF(R69=0,"-",IF(R69-Z69&gt;8,M69/(8+Z69),M69/R69))</f>
        <v>-</v>
      </c>
      <c r="T69" s="51"/>
      <c r="U69" s="14"/>
      <c r="V69" s="51" t="s">
        <v>1</v>
      </c>
      <c r="W69" s="14">
        <v>0</v>
      </c>
      <c r="X69" s="92"/>
      <c r="Y69" s="93" t="str">
        <f>IF(GR69=0," ",IF(GR69-X69=0," ",GR69-X69))</f>
        <v xml:space="preserve"> </v>
      </c>
      <c r="Z69" s="94"/>
    </row>
    <row r="70" spans="3:26" ht="15" x14ac:dyDescent="0.3">
      <c r="C70" s="87">
        <f>C69+1</f>
        <v>33</v>
      </c>
      <c r="D70" s="3" t="s">
        <v>117</v>
      </c>
      <c r="E70" s="7">
        <v>4</v>
      </c>
      <c r="F70" s="26" t="s">
        <v>1</v>
      </c>
      <c r="G70" s="147" t="str">
        <f>TEXT(E70,"0,0") &amp; F70</f>
        <v>4,0</v>
      </c>
      <c r="H70" s="148">
        <f>IF(M70&gt;0,1,0)</f>
        <v>0</v>
      </c>
      <c r="I70" s="148">
        <f>IF(F70="",E70,E70+0.1)</f>
        <v>4</v>
      </c>
      <c r="J70" s="12"/>
      <c r="K70" s="18" t="str">
        <f>IF(M70 &gt; 0, K69+1, "n/a")</f>
        <v>n/a</v>
      </c>
      <c r="L70" s="11" t="str">
        <f>IF(X70=0," ",IF(X70-K70=0," ",X70-K70))</f>
        <v xml:space="preserve"> </v>
      </c>
      <c r="M70" s="27">
        <f>U70+W70</f>
        <v>0</v>
      </c>
      <c r="N70" s="13">
        <f>M70-Z70</f>
        <v>0</v>
      </c>
      <c r="O70" s="14" t="str">
        <f>IF(SUMIF(T70:W70,"&lt;0")&lt;&gt;0,SUMIF(T70:W70,"&lt;0")*(-1)," ")</f>
        <v xml:space="preserve"> </v>
      </c>
      <c r="P70" s="15">
        <f>U70+W70</f>
        <v>0</v>
      </c>
      <c r="Q70" s="50">
        <f>P70-Z70</f>
        <v>0</v>
      </c>
      <c r="R70" s="51">
        <f>ROUNDUP(COUNTIF(T70:W70,"&gt; 0")/2,0)</f>
        <v>0</v>
      </c>
      <c r="S70" s="17" t="str">
        <f>IF(R70=0,"-",IF(R70-Z70&gt;8,M70/(8+Z70),M70/R70))</f>
        <v>-</v>
      </c>
      <c r="T70" s="51"/>
      <c r="U70" s="14"/>
      <c r="V70" s="51" t="s">
        <v>1</v>
      </c>
      <c r="W70" s="14">
        <v>0</v>
      </c>
      <c r="X70" s="92"/>
      <c r="Y70" s="93" t="str">
        <f>IF(GR70=0," ",IF(GR70-X70=0," ",GR70-X70))</f>
        <v xml:space="preserve"> </v>
      </c>
      <c r="Z70" s="94"/>
    </row>
    <row r="71" spans="3:26" ht="15" x14ac:dyDescent="0.3">
      <c r="C71" s="87">
        <f>C70+1</f>
        <v>34</v>
      </c>
      <c r="D71" s="3" t="s">
        <v>226</v>
      </c>
      <c r="E71" s="7">
        <v>4</v>
      </c>
      <c r="F71" s="26" t="s">
        <v>1</v>
      </c>
      <c r="G71" s="147" t="str">
        <f>TEXT(E71,"0,0") &amp; F71</f>
        <v>4,0</v>
      </c>
      <c r="H71" s="148">
        <f>IF(M71&gt;0,1,0)</f>
        <v>0</v>
      </c>
      <c r="I71" s="148">
        <f>IF(F71="",E71,E71+0.1)</f>
        <v>4</v>
      </c>
      <c r="J71" s="12"/>
      <c r="K71" s="18" t="str">
        <f>IF(M71 &gt; 0, K70+1, "n/a")</f>
        <v>n/a</v>
      </c>
      <c r="L71" s="11" t="str">
        <f>IF(X71=0," ",IF(X71-K71=0," ",X71-K71))</f>
        <v xml:space="preserve"> </v>
      </c>
      <c r="M71" s="27">
        <f>U71+W71</f>
        <v>0</v>
      </c>
      <c r="N71" s="13">
        <f>M71-Z71</f>
        <v>0</v>
      </c>
      <c r="O71" s="14" t="str">
        <f>IF(SUMIF(T71:W71,"&lt;0")&lt;&gt;0,SUMIF(T71:W71,"&lt;0")*(-1)," ")</f>
        <v xml:space="preserve"> </v>
      </c>
      <c r="P71" s="15">
        <f>U71+W71</f>
        <v>0</v>
      </c>
      <c r="Q71" s="50">
        <f>P71-Z71</f>
        <v>0</v>
      </c>
      <c r="R71" s="51">
        <f>ROUNDUP(COUNTIF(T71:W71,"&gt; 0")/2,0)</f>
        <v>0</v>
      </c>
      <c r="S71" s="17" t="str">
        <f>IF(R71=0,"-",IF(R71-Z71&gt;8,M71/(8+Z71),M71/R71))</f>
        <v>-</v>
      </c>
      <c r="T71" s="51"/>
      <c r="U71" s="14"/>
      <c r="V71" s="51" t="s">
        <v>1</v>
      </c>
      <c r="W71" s="14">
        <v>0</v>
      </c>
      <c r="X71" s="92"/>
      <c r="Y71" s="93" t="str">
        <f>IF(GR71=0," ",IF(GR71-X71=0," ",GR71-X71))</f>
        <v xml:space="preserve"> </v>
      </c>
      <c r="Z71" s="94"/>
    </row>
    <row r="72" spans="3:26" ht="15" x14ac:dyDescent="0.3">
      <c r="C72" s="87">
        <f>C71+1</f>
        <v>35</v>
      </c>
      <c r="D72" s="3" t="s">
        <v>124</v>
      </c>
      <c r="E72" s="7">
        <v>4</v>
      </c>
      <c r="F72" s="26" t="s">
        <v>1</v>
      </c>
      <c r="G72" s="147" t="str">
        <f>TEXT(E72,"0,0") &amp; F72</f>
        <v>4,0</v>
      </c>
      <c r="H72" s="148">
        <f>IF(M72&gt;0,1,0)</f>
        <v>0</v>
      </c>
      <c r="I72" s="148">
        <f>IF(F72="",E72,E72+0.1)</f>
        <v>4</v>
      </c>
      <c r="J72" s="12"/>
      <c r="K72" s="18" t="str">
        <f>IF(M72 &gt; 0, K71+1, "n/a")</f>
        <v>n/a</v>
      </c>
      <c r="L72" s="11" t="str">
        <f>IF(X72=0," ",IF(X72-K72=0," ",X72-K72))</f>
        <v xml:space="preserve"> </v>
      </c>
      <c r="M72" s="27">
        <f>U72+W72</f>
        <v>0</v>
      </c>
      <c r="N72" s="13">
        <f>M72-Z72</f>
        <v>0</v>
      </c>
      <c r="O72" s="14" t="str">
        <f>IF(SUMIF(T72:W72,"&lt;0")&lt;&gt;0,SUMIF(T72:W72,"&lt;0")*(-1)," ")</f>
        <v xml:space="preserve"> </v>
      </c>
      <c r="P72" s="15">
        <f>U72+W72</f>
        <v>0</v>
      </c>
      <c r="Q72" s="50">
        <f>P72-Z72</f>
        <v>0</v>
      </c>
      <c r="R72" s="51">
        <f>ROUNDUP(COUNTIF(T72:W72,"&gt; 0")/2,0)</f>
        <v>0</v>
      </c>
      <c r="S72" s="17" t="str">
        <f>IF(R72=0,"-",IF(R72-Z72&gt;8,M72/(8+Z72),M72/R72))</f>
        <v>-</v>
      </c>
      <c r="T72" s="51"/>
      <c r="U72" s="14"/>
      <c r="V72" s="51" t="s">
        <v>1</v>
      </c>
      <c r="W72" s="14">
        <v>0</v>
      </c>
      <c r="X72" s="92"/>
      <c r="Y72" s="93" t="str">
        <f>IF(GR72=0," ",IF(GR72-X72=0," ",GR72-X72))</f>
        <v xml:space="preserve"> </v>
      </c>
      <c r="Z72" s="94"/>
    </row>
    <row r="73" spans="3:26" ht="15" x14ac:dyDescent="0.3">
      <c r="C73" s="87">
        <f>C72+1</f>
        <v>36</v>
      </c>
      <c r="D73" s="3" t="s">
        <v>131</v>
      </c>
      <c r="E73" s="7">
        <v>4</v>
      </c>
      <c r="F73" s="26" t="s">
        <v>1</v>
      </c>
      <c r="G73" s="147" t="str">
        <f>TEXT(E73,"0,0") &amp; F73</f>
        <v>4,0</v>
      </c>
      <c r="H73" s="148">
        <f>IF(M73&gt;0,1,0)</f>
        <v>0</v>
      </c>
      <c r="I73" s="148">
        <f>IF(F73="",E73,E73+0.1)</f>
        <v>4</v>
      </c>
      <c r="J73" s="12"/>
      <c r="K73" s="18" t="str">
        <f>IF(M73 &gt; 0, K72+1, "n/a")</f>
        <v>n/a</v>
      </c>
      <c r="L73" s="11" t="str">
        <f>IF(X73=0," ",IF(X73-K73=0," ",X73-K73))</f>
        <v xml:space="preserve"> </v>
      </c>
      <c r="M73" s="27">
        <f>U73+W73</f>
        <v>0</v>
      </c>
      <c r="N73" s="13">
        <f>M73-Z73</f>
        <v>0</v>
      </c>
      <c r="O73" s="14" t="str">
        <f>IF(SUMIF(T73:W73,"&lt;0")&lt;&gt;0,SUMIF(T73:W73,"&lt;0")*(-1)," ")</f>
        <v xml:space="preserve"> </v>
      </c>
      <c r="P73" s="15">
        <f>U73+W73</f>
        <v>0</v>
      </c>
      <c r="Q73" s="50">
        <f>P73-Z73</f>
        <v>0</v>
      </c>
      <c r="R73" s="51">
        <f>ROUNDUP(COUNTIF(T73:W73,"&gt; 0")/2,0)</f>
        <v>0</v>
      </c>
      <c r="S73" s="17" t="str">
        <f>IF(R73=0,"-",IF(R73-Z73&gt;8,M73/(8+Z73),M73/R73))</f>
        <v>-</v>
      </c>
      <c r="T73" s="51"/>
      <c r="U73" s="14"/>
      <c r="V73" s="51" t="s">
        <v>1</v>
      </c>
      <c r="W73" s="14">
        <v>0</v>
      </c>
      <c r="X73" s="92"/>
      <c r="Y73" s="93" t="str">
        <f>IF(GR73=0," ",IF(GR73-X73=0," ",GR73-X73))</f>
        <v xml:space="preserve"> </v>
      </c>
      <c r="Z73" s="94"/>
    </row>
    <row r="74" spans="3:26" ht="15" x14ac:dyDescent="0.3">
      <c r="C74" s="87">
        <f>C73+1</f>
        <v>37</v>
      </c>
      <c r="D74" s="3" t="s">
        <v>135</v>
      </c>
      <c r="E74" s="7">
        <v>4</v>
      </c>
      <c r="F74" s="26" t="s">
        <v>1</v>
      </c>
      <c r="G74" s="147" t="str">
        <f>TEXT(E74,"0,0") &amp; F74</f>
        <v>4,0</v>
      </c>
      <c r="H74" s="148">
        <f>IF(M74&gt;0,1,0)</f>
        <v>0</v>
      </c>
      <c r="I74" s="148">
        <f>IF(F74="",E74,E74+0.1)</f>
        <v>4</v>
      </c>
      <c r="J74" s="12"/>
      <c r="K74" s="18" t="str">
        <f>IF(M74 &gt; 0, K73+1, "n/a")</f>
        <v>n/a</v>
      </c>
      <c r="L74" s="11" t="str">
        <f>IF(X74=0," ",IF(X74-K74=0," ",X74-K74))</f>
        <v xml:space="preserve"> </v>
      </c>
      <c r="M74" s="27">
        <f>U74+W74</f>
        <v>0</v>
      </c>
      <c r="N74" s="13">
        <f>M74-Z74</f>
        <v>0</v>
      </c>
      <c r="O74" s="14" t="str">
        <f>IF(SUMIF(T74:W74,"&lt;0")&lt;&gt;0,SUMIF(T74:W74,"&lt;0")*(-1)," ")</f>
        <v xml:space="preserve"> </v>
      </c>
      <c r="P74" s="15">
        <f>U74+W74</f>
        <v>0</v>
      </c>
      <c r="Q74" s="50">
        <f>P74-Z74</f>
        <v>0</v>
      </c>
      <c r="R74" s="51">
        <f>ROUNDUP(COUNTIF(T74:W74,"&gt; 0")/2,0)</f>
        <v>0</v>
      </c>
      <c r="S74" s="17" t="str">
        <f>IF(R74=0,"-",IF(R74-Z74&gt;8,M74/(8+Z74),M74/R74))</f>
        <v>-</v>
      </c>
      <c r="T74" s="51"/>
      <c r="U74" s="14"/>
      <c r="V74" s="51" t="s">
        <v>1</v>
      </c>
      <c r="W74" s="14">
        <v>0</v>
      </c>
      <c r="X74" s="92"/>
      <c r="Y74" s="93" t="str">
        <f>IF(GR74=0," ",IF(GR74-X74=0," ",GR74-X74))</f>
        <v xml:space="preserve"> </v>
      </c>
      <c r="Z74" s="94"/>
    </row>
    <row r="75" spans="3:26" ht="15" x14ac:dyDescent="0.3">
      <c r="C75" s="87">
        <f>C74+1</f>
        <v>38</v>
      </c>
      <c r="D75" s="3" t="s">
        <v>140</v>
      </c>
      <c r="E75" s="7">
        <v>4</v>
      </c>
      <c r="F75" s="26" t="s">
        <v>1</v>
      </c>
      <c r="G75" s="147" t="str">
        <f>TEXT(E75,"0,0") &amp; F75</f>
        <v>4,0</v>
      </c>
      <c r="H75" s="148">
        <f>IF(M75&gt;0,1,0)</f>
        <v>0</v>
      </c>
      <c r="I75" s="148">
        <f>IF(F75="",E75,E75+0.1)</f>
        <v>4</v>
      </c>
      <c r="J75" s="12"/>
      <c r="K75" s="18" t="str">
        <f>IF(M75 &gt; 0, K74+1, "n/a")</f>
        <v>n/a</v>
      </c>
      <c r="L75" s="11" t="str">
        <f>IF(X75=0," ",IF(X75-K75=0," ",X75-K75))</f>
        <v xml:space="preserve"> </v>
      </c>
      <c r="M75" s="27">
        <f>U75+W75</f>
        <v>0</v>
      </c>
      <c r="N75" s="13">
        <f>M75-Z75</f>
        <v>0</v>
      </c>
      <c r="O75" s="14" t="str">
        <f>IF(SUMIF(T75:W75,"&lt;0")&lt;&gt;0,SUMIF(T75:W75,"&lt;0")*(-1)," ")</f>
        <v xml:space="preserve"> </v>
      </c>
      <c r="P75" s="15">
        <f>U75+W75</f>
        <v>0</v>
      </c>
      <c r="Q75" s="50">
        <f>P75-Z75</f>
        <v>0</v>
      </c>
      <c r="R75" s="51">
        <f>ROUNDUP(COUNTIF(T75:W75,"&gt; 0")/2,0)</f>
        <v>0</v>
      </c>
      <c r="S75" s="17" t="str">
        <f>IF(R75=0,"-",IF(R75-Z75&gt;8,M75/(8+Z75),M75/R75))</f>
        <v>-</v>
      </c>
      <c r="T75" s="51"/>
      <c r="U75" s="14"/>
      <c r="V75" s="51" t="s">
        <v>1</v>
      </c>
      <c r="W75" s="14">
        <v>0</v>
      </c>
      <c r="X75" s="92"/>
      <c r="Y75" s="93" t="str">
        <f>IF(GR75=0," ",IF(GR75-X75=0," ",GR75-X75))</f>
        <v xml:space="preserve"> </v>
      </c>
      <c r="Z75" s="94"/>
    </row>
    <row r="76" spans="3:26" ht="15" x14ac:dyDescent="0.3">
      <c r="C76" s="87">
        <f>C75+1</f>
        <v>39</v>
      </c>
      <c r="D76" s="3" t="s">
        <v>253</v>
      </c>
      <c r="E76" s="7">
        <v>4</v>
      </c>
      <c r="F76" s="26" t="s">
        <v>1</v>
      </c>
      <c r="G76" s="147" t="str">
        <f>TEXT(E76,"0,0") &amp; F76</f>
        <v>4,0</v>
      </c>
      <c r="H76" s="148">
        <f>IF(M76&gt;0,1,0)</f>
        <v>0</v>
      </c>
      <c r="I76" s="148">
        <f>IF(F76="",E76,E76+0.1)</f>
        <v>4</v>
      </c>
      <c r="J76" s="12"/>
      <c r="K76" s="18" t="str">
        <f>IF(M76 &gt; 0, K75+1, "n/a")</f>
        <v>n/a</v>
      </c>
      <c r="L76" s="11" t="str">
        <f>IF(X76=0," ",IF(X76-K76=0," ",X76-K76))</f>
        <v xml:space="preserve"> </v>
      </c>
      <c r="M76" s="27">
        <f>U76+W76</f>
        <v>0</v>
      </c>
      <c r="N76" s="13">
        <f>M76-Z76</f>
        <v>0</v>
      </c>
      <c r="O76" s="14" t="str">
        <f>IF(SUMIF(T76:W76,"&lt;0")&lt;&gt;0,SUMIF(T76:W76,"&lt;0")*(-1)," ")</f>
        <v xml:space="preserve"> </v>
      </c>
      <c r="P76" s="15">
        <f>U76+W76</f>
        <v>0</v>
      </c>
      <c r="Q76" s="50">
        <f>P76-Z76</f>
        <v>0</v>
      </c>
      <c r="R76" s="51">
        <f>ROUNDUP(COUNTIF(T76:W76,"&gt; 0")/2,0)</f>
        <v>0</v>
      </c>
      <c r="S76" s="17" t="str">
        <f>IF(R76=0,"-",IF(R76-Z76&gt;8,M76/(8+Z76),M76/R76))</f>
        <v>-</v>
      </c>
      <c r="T76" s="51"/>
      <c r="U76" s="14"/>
      <c r="V76" s="51" t="s">
        <v>1</v>
      </c>
      <c r="W76" s="14">
        <v>0</v>
      </c>
      <c r="X76" s="92"/>
      <c r="Y76" s="93" t="str">
        <f>IF(GR76=0," ",IF(GR76-X76=0," ",GR76-X76))</f>
        <v xml:space="preserve"> </v>
      </c>
      <c r="Z76" s="94"/>
    </row>
    <row r="77" spans="3:26" ht="15" x14ac:dyDescent="0.3">
      <c r="C77" s="87">
        <f>C76+1</f>
        <v>40</v>
      </c>
      <c r="D77" s="3" t="s">
        <v>255</v>
      </c>
      <c r="E77" s="7">
        <v>4</v>
      </c>
      <c r="F77" s="26" t="s">
        <v>1</v>
      </c>
      <c r="G77" s="147" t="str">
        <f>TEXT(E77,"0,0") &amp; F77</f>
        <v>4,0</v>
      </c>
      <c r="H77" s="148">
        <f>IF(M77&gt;0,1,0)</f>
        <v>0</v>
      </c>
      <c r="I77" s="148">
        <f>IF(F77="",E77,E77+0.1)</f>
        <v>4</v>
      </c>
      <c r="J77" s="12"/>
      <c r="K77" s="18" t="str">
        <f>IF(M77 &gt; 0, K76+1, "n/a")</f>
        <v>n/a</v>
      </c>
      <c r="L77" s="11" t="str">
        <f>IF(X77=0," ",IF(X77-K77=0," ",X77-K77))</f>
        <v xml:space="preserve"> </v>
      </c>
      <c r="M77" s="27">
        <f>U77+W77</f>
        <v>0</v>
      </c>
      <c r="N77" s="13">
        <f>M77-Z77</f>
        <v>0</v>
      </c>
      <c r="O77" s="14" t="str">
        <f>IF(SUMIF(T77:W77,"&lt;0")&lt;&gt;0,SUMIF(T77:W77,"&lt;0")*(-1)," ")</f>
        <v xml:space="preserve"> </v>
      </c>
      <c r="P77" s="15">
        <f>U77+W77</f>
        <v>0</v>
      </c>
      <c r="Q77" s="50">
        <f>P77-Z77</f>
        <v>0</v>
      </c>
      <c r="R77" s="51">
        <f>ROUNDUP(COUNTIF(T77:W77,"&gt; 0")/2,0)</f>
        <v>0</v>
      </c>
      <c r="S77" s="17" t="str">
        <f>IF(R77=0,"-",IF(R77-Z77&gt;8,M77/(8+Z77),M77/R77))</f>
        <v>-</v>
      </c>
      <c r="T77" s="51"/>
      <c r="U77" s="14"/>
      <c r="V77" s="51" t="s">
        <v>1</v>
      </c>
      <c r="W77" s="14">
        <v>0</v>
      </c>
      <c r="X77" s="92"/>
      <c r="Y77" s="93" t="str">
        <f>IF(GR77=0," ",IF(GR77-X77=0," ",GR77-X77))</f>
        <v xml:space="preserve"> </v>
      </c>
      <c r="Z77" s="94"/>
    </row>
    <row r="78" spans="3:26" ht="15" x14ac:dyDescent="0.3">
      <c r="C78" s="87">
        <f>C77+1</f>
        <v>41</v>
      </c>
      <c r="D78" s="3" t="s">
        <v>142</v>
      </c>
      <c r="E78" s="7">
        <v>4</v>
      </c>
      <c r="F78" s="26" t="s">
        <v>1</v>
      </c>
      <c r="G78" s="147" t="str">
        <f>TEXT(E78,"0,0") &amp; F78</f>
        <v>4,0</v>
      </c>
      <c r="H78" s="148">
        <f>IF(M78&gt;0,1,0)</f>
        <v>0</v>
      </c>
      <c r="I78" s="148">
        <f>IF(F78="",E78,E78+0.1)</f>
        <v>4</v>
      </c>
      <c r="J78" s="12"/>
      <c r="K78" s="18" t="str">
        <f>IF(M78 &gt; 0, K77+1, "n/a")</f>
        <v>n/a</v>
      </c>
      <c r="L78" s="11" t="str">
        <f>IF(X78=0," ",IF(X78-K78=0," ",X78-K78))</f>
        <v xml:space="preserve"> </v>
      </c>
      <c r="M78" s="27">
        <f>U78+W78</f>
        <v>0</v>
      </c>
      <c r="N78" s="13">
        <f>M78-Z78</f>
        <v>0</v>
      </c>
      <c r="O78" s="14" t="str">
        <f>IF(SUMIF(T78:W78,"&lt;0")&lt;&gt;0,SUMIF(T78:W78,"&lt;0")*(-1)," ")</f>
        <v xml:space="preserve"> </v>
      </c>
      <c r="P78" s="15">
        <f>U78+W78</f>
        <v>0</v>
      </c>
      <c r="Q78" s="50">
        <f>P78-Z78</f>
        <v>0</v>
      </c>
      <c r="R78" s="51">
        <f>ROUNDUP(COUNTIF(T78:W78,"&gt; 0")/2,0)</f>
        <v>0</v>
      </c>
      <c r="S78" s="17" t="str">
        <f>IF(R78=0,"-",IF(R78-Z78&gt;8,M78/(8+Z78),M78/R78))</f>
        <v>-</v>
      </c>
      <c r="T78" s="51"/>
      <c r="U78" s="14"/>
      <c r="V78" s="51" t="s">
        <v>1</v>
      </c>
      <c r="W78" s="14">
        <v>0</v>
      </c>
      <c r="X78" s="92"/>
      <c r="Y78" s="93" t="str">
        <f>IF(GR78=0," ",IF(GR78-X78=0," ",GR78-X78))</f>
        <v xml:space="preserve"> </v>
      </c>
      <c r="Z78" s="94"/>
    </row>
    <row r="79" spans="3:26" ht="15" x14ac:dyDescent="0.3">
      <c r="C79" s="87">
        <f>C78+1</f>
        <v>42</v>
      </c>
      <c r="D79" s="3" t="s">
        <v>259</v>
      </c>
      <c r="E79" s="7">
        <v>4</v>
      </c>
      <c r="F79" s="26" t="s">
        <v>1</v>
      </c>
      <c r="G79" s="147" t="str">
        <f>TEXT(E79,"0,0") &amp; F79</f>
        <v>4,0</v>
      </c>
      <c r="H79" s="148">
        <f>IF(M79&gt;0,1,0)</f>
        <v>0</v>
      </c>
      <c r="I79" s="148">
        <f>IF(F79="",E79,E79+0.1)</f>
        <v>4</v>
      </c>
      <c r="J79" s="12"/>
      <c r="K79" s="18" t="str">
        <f>IF(M79 &gt; 0, K78+1, "n/a")</f>
        <v>n/a</v>
      </c>
      <c r="L79" s="11" t="str">
        <f>IF(X79=0," ",IF(X79-K79=0," ",X79-K79))</f>
        <v xml:space="preserve"> </v>
      </c>
      <c r="M79" s="27">
        <f>U79+W79</f>
        <v>0</v>
      </c>
      <c r="N79" s="13">
        <f>M79-Z79</f>
        <v>0</v>
      </c>
      <c r="O79" s="14" t="str">
        <f>IF(SUMIF(T79:W79,"&lt;0")&lt;&gt;0,SUMIF(T79:W79,"&lt;0")*(-1)," ")</f>
        <v xml:space="preserve"> </v>
      </c>
      <c r="P79" s="15">
        <f>U79+W79</f>
        <v>0</v>
      </c>
      <c r="Q79" s="50">
        <f>P79-Z79</f>
        <v>0</v>
      </c>
      <c r="R79" s="51">
        <f>ROUNDUP(COUNTIF(T79:W79,"&gt; 0")/2,0)</f>
        <v>0</v>
      </c>
      <c r="S79" s="17" t="str">
        <f>IF(R79=0,"-",IF(R79-Z79&gt;8,M79/(8+Z79),M79/R79))</f>
        <v>-</v>
      </c>
      <c r="T79" s="51"/>
      <c r="U79" s="14"/>
      <c r="V79" s="51" t="s">
        <v>1</v>
      </c>
      <c r="W79" s="14">
        <v>0</v>
      </c>
      <c r="X79" s="92"/>
      <c r="Y79" s="93" t="str">
        <f>IF(GR79=0," ",IF(GR79-X79=0," ",GR79-X79))</f>
        <v xml:space="preserve"> </v>
      </c>
      <c r="Z79" s="94"/>
    </row>
    <row r="80" spans="3:26" ht="15" x14ac:dyDescent="0.3">
      <c r="C80" s="87">
        <f>C79+1</f>
        <v>43</v>
      </c>
      <c r="D80" s="3" t="s">
        <v>150</v>
      </c>
      <c r="E80" s="7">
        <v>4</v>
      </c>
      <c r="F80" s="26" t="s">
        <v>1</v>
      </c>
      <c r="G80" s="147" t="str">
        <f>TEXT(E80,"0,0") &amp; F80</f>
        <v>4,0</v>
      </c>
      <c r="H80" s="148">
        <f>IF(M80&gt;0,1,0)</f>
        <v>0</v>
      </c>
      <c r="I80" s="148">
        <f>IF(F80="",E80,E80+0.1)</f>
        <v>4</v>
      </c>
      <c r="J80" s="12"/>
      <c r="K80" s="18" t="str">
        <f>IF(M80 &gt; 0, K79+1, "n/a")</f>
        <v>n/a</v>
      </c>
      <c r="L80" s="11" t="str">
        <f>IF(X80=0," ",IF(X80-K80=0," ",X80-K80))</f>
        <v xml:space="preserve"> </v>
      </c>
      <c r="M80" s="27">
        <f>U80+W80</f>
        <v>0</v>
      </c>
      <c r="N80" s="13">
        <f>M80-Z80</f>
        <v>0</v>
      </c>
      <c r="O80" s="14" t="str">
        <f>IF(SUMIF(T80:W80,"&lt;0")&lt;&gt;0,SUMIF(T80:W80,"&lt;0")*(-1)," ")</f>
        <v xml:space="preserve"> </v>
      </c>
      <c r="P80" s="15">
        <f>U80+W80</f>
        <v>0</v>
      </c>
      <c r="Q80" s="50">
        <f>P80-Z80</f>
        <v>0</v>
      </c>
      <c r="R80" s="51">
        <f>ROUNDUP(COUNTIF(T80:W80,"&gt; 0")/2,0)</f>
        <v>0</v>
      </c>
      <c r="S80" s="17" t="str">
        <f>IF(R80=0,"-",IF(R80-Z80&gt;8,M80/(8+Z80),M80/R80))</f>
        <v>-</v>
      </c>
      <c r="T80" s="51"/>
      <c r="U80" s="14"/>
      <c r="V80" s="51" t="s">
        <v>1</v>
      </c>
      <c r="W80" s="14">
        <v>0</v>
      </c>
      <c r="X80" s="92"/>
      <c r="Y80" s="93" t="str">
        <f>IF(GR80=0," ",IF(GR80-X80=0," ",GR80-X80))</f>
        <v xml:space="preserve"> </v>
      </c>
      <c r="Z80" s="94"/>
    </row>
    <row r="81" spans="3:26" ht="15" x14ac:dyDescent="0.3">
      <c r="C81" s="87">
        <f>C80+1</f>
        <v>44</v>
      </c>
      <c r="D81" s="3" t="s">
        <v>150</v>
      </c>
      <c r="E81" s="7">
        <v>4</v>
      </c>
      <c r="F81" s="26" t="s">
        <v>1</v>
      </c>
      <c r="G81" s="147" t="str">
        <f>TEXT(E81,"0,0") &amp; F81</f>
        <v>4,0</v>
      </c>
      <c r="H81" s="148">
        <f>IF(M81&gt;0,1,0)</f>
        <v>0</v>
      </c>
      <c r="I81" s="148">
        <f>IF(F81="",E81,E81+0.1)</f>
        <v>4</v>
      </c>
      <c r="J81" s="12"/>
      <c r="K81" s="18" t="str">
        <f>IF(M81 &gt; 0, K80+1, "n/a")</f>
        <v>n/a</v>
      </c>
      <c r="L81" s="11" t="str">
        <f>IF(X81=0," ",IF(X81-K81=0," ",X81-K81))</f>
        <v xml:space="preserve"> </v>
      </c>
      <c r="M81" s="27">
        <f>U81+W81</f>
        <v>0</v>
      </c>
      <c r="N81" s="13">
        <f>M81-Z81</f>
        <v>0</v>
      </c>
      <c r="O81" s="14" t="str">
        <f>IF(SUMIF(T81:W81,"&lt;0")&lt;&gt;0,SUMIF(T81:W81,"&lt;0")*(-1)," ")</f>
        <v xml:space="preserve"> </v>
      </c>
      <c r="P81" s="15">
        <f>U81+W81</f>
        <v>0</v>
      </c>
      <c r="Q81" s="50">
        <f>P81-Z81</f>
        <v>0</v>
      </c>
      <c r="R81" s="51">
        <f>ROUNDUP(COUNTIF(T81:W81,"&gt; 0")/2,0)</f>
        <v>0</v>
      </c>
      <c r="S81" s="17" t="str">
        <f>IF(R81=0,"-",IF(R81-Z81&gt;8,M81/(8+Z81),M81/R81))</f>
        <v>-</v>
      </c>
      <c r="T81" s="51"/>
      <c r="U81" s="14"/>
      <c r="V81" s="51" t="s">
        <v>1</v>
      </c>
      <c r="W81" s="14">
        <v>0</v>
      </c>
      <c r="X81" s="92"/>
      <c r="Y81" s="93" t="str">
        <f>IF(GR81=0," ",IF(GR81-X81=0," ",GR81-X81))</f>
        <v xml:space="preserve"> </v>
      </c>
      <c r="Z81" s="94"/>
    </row>
    <row r="82" spans="3:26" ht="15" x14ac:dyDescent="0.3">
      <c r="C82" s="87">
        <f>C81+1</f>
        <v>45</v>
      </c>
      <c r="D82" s="3" t="s">
        <v>154</v>
      </c>
      <c r="E82" s="7">
        <v>4</v>
      </c>
      <c r="F82" s="26" t="s">
        <v>1</v>
      </c>
      <c r="G82" s="147" t="str">
        <f>TEXT(E82,"0,0") &amp; F82</f>
        <v>4,0</v>
      </c>
      <c r="H82" s="148">
        <f>IF(M82&gt;0,1,0)</f>
        <v>0</v>
      </c>
      <c r="I82" s="148">
        <f>IF(F82="",E82,E82+0.1)</f>
        <v>4</v>
      </c>
      <c r="J82" s="12"/>
      <c r="K82" s="18" t="str">
        <f>IF(M82 &gt; 0, K81+1, "n/a")</f>
        <v>n/a</v>
      </c>
      <c r="L82" s="11" t="str">
        <f>IF(X82=0," ",IF(X82-K82=0," ",X82-K82))</f>
        <v xml:space="preserve"> </v>
      </c>
      <c r="M82" s="27">
        <f>U82+W82</f>
        <v>0</v>
      </c>
      <c r="N82" s="13">
        <f>M82-Z82</f>
        <v>0</v>
      </c>
      <c r="O82" s="14" t="str">
        <f>IF(SUMIF(T82:W82,"&lt;0")&lt;&gt;0,SUMIF(T82:W82,"&lt;0")*(-1)," ")</f>
        <v xml:space="preserve"> </v>
      </c>
      <c r="P82" s="15">
        <f>U82+W82</f>
        <v>0</v>
      </c>
      <c r="Q82" s="50">
        <f>P82-Z82</f>
        <v>0</v>
      </c>
      <c r="R82" s="51">
        <f>ROUNDUP(COUNTIF(T82:W82,"&gt; 0")/2,0)</f>
        <v>0</v>
      </c>
      <c r="S82" s="17" t="str">
        <f>IF(R82=0,"-",IF(R82-Z82&gt;8,M82/(8+Z82),M82/R82))</f>
        <v>-</v>
      </c>
      <c r="T82" s="51"/>
      <c r="U82" s="14"/>
      <c r="V82" s="51" t="s">
        <v>1</v>
      </c>
      <c r="W82" s="14">
        <v>0</v>
      </c>
      <c r="X82" s="92"/>
      <c r="Y82" s="93" t="str">
        <f>IF(GR82=0," ",IF(GR82-X82=0," ",GR82-X82))</f>
        <v xml:space="preserve"> </v>
      </c>
      <c r="Z82" s="94"/>
    </row>
    <row r="83" spans="3:26" ht="15" x14ac:dyDescent="0.3">
      <c r="C83" s="87">
        <f>C82+1</f>
        <v>46</v>
      </c>
      <c r="D83" s="3" t="s">
        <v>154</v>
      </c>
      <c r="E83" s="7">
        <v>4</v>
      </c>
      <c r="F83" s="26" t="s">
        <v>1</v>
      </c>
      <c r="G83" s="147" t="str">
        <f>TEXT(E83,"0,0") &amp; F83</f>
        <v>4,0</v>
      </c>
      <c r="H83" s="148">
        <f>IF(M83&gt;0,1,0)</f>
        <v>0</v>
      </c>
      <c r="I83" s="148">
        <f>IF(F83="",E83,E83+0.1)</f>
        <v>4</v>
      </c>
      <c r="J83" s="12"/>
      <c r="K83" s="18" t="str">
        <f>IF(M83 &gt; 0, K82+1, "n/a")</f>
        <v>n/a</v>
      </c>
      <c r="L83" s="11" t="str">
        <f>IF(X83=0," ",IF(X83-K83=0," ",X83-K83))</f>
        <v xml:space="preserve"> </v>
      </c>
      <c r="M83" s="27">
        <f>U83+W83</f>
        <v>0</v>
      </c>
      <c r="N83" s="13">
        <f>M83-Z83</f>
        <v>0</v>
      </c>
      <c r="O83" s="14" t="str">
        <f>IF(SUMIF(T83:W83,"&lt;0")&lt;&gt;0,SUMIF(T83:W83,"&lt;0")*(-1)," ")</f>
        <v xml:space="preserve"> </v>
      </c>
      <c r="P83" s="15">
        <f>U83+W83</f>
        <v>0</v>
      </c>
      <c r="Q83" s="50">
        <f>P83-Z83</f>
        <v>0</v>
      </c>
      <c r="R83" s="51">
        <f>ROUNDUP(COUNTIF(T83:W83,"&gt; 0")/2,0)</f>
        <v>0</v>
      </c>
      <c r="S83" s="17" t="str">
        <f>IF(R83=0,"-",IF(R83-Z83&gt;8,M83/(8+Z83),M83/R83))</f>
        <v>-</v>
      </c>
      <c r="T83" s="51"/>
      <c r="U83" s="14"/>
      <c r="V83" s="51" t="s">
        <v>1</v>
      </c>
      <c r="W83" s="14">
        <v>0</v>
      </c>
      <c r="X83" s="92"/>
      <c r="Y83" s="93" t="str">
        <f>IF(GR83=0," ",IF(GR83-X83=0," ",GR83-X83))</f>
        <v xml:space="preserve"> </v>
      </c>
      <c r="Z83" s="94"/>
    </row>
    <row r="84" spans="3:26" ht="15" x14ac:dyDescent="0.3">
      <c r="C84" s="87">
        <f>C83+1</f>
        <v>47</v>
      </c>
      <c r="D84" s="3" t="s">
        <v>271</v>
      </c>
      <c r="E84" s="7">
        <v>4</v>
      </c>
      <c r="F84" s="26" t="s">
        <v>1</v>
      </c>
      <c r="G84" s="147" t="str">
        <f>TEXT(E84,"0,0") &amp; F84</f>
        <v>4,0</v>
      </c>
      <c r="H84" s="148">
        <f>IF(M84&gt;0,1,0)</f>
        <v>0</v>
      </c>
      <c r="I84" s="148">
        <f>IF(F84="",E84,E84+0.1)</f>
        <v>4</v>
      </c>
      <c r="J84" s="12"/>
      <c r="K84" s="18" t="str">
        <f>IF(M84 &gt; 0, K83+1, "n/a")</f>
        <v>n/a</v>
      </c>
      <c r="L84" s="11" t="str">
        <f>IF(X84=0," ",IF(X84-K84=0," ",X84-K84))</f>
        <v xml:space="preserve"> </v>
      </c>
      <c r="M84" s="27">
        <f>U84+W84</f>
        <v>0</v>
      </c>
      <c r="N84" s="13">
        <f>M84-Z84</f>
        <v>0</v>
      </c>
      <c r="O84" s="14" t="str">
        <f>IF(SUMIF(T84:W84,"&lt;0")&lt;&gt;0,SUMIF(T84:W84,"&lt;0")*(-1)," ")</f>
        <v xml:space="preserve"> </v>
      </c>
      <c r="P84" s="15">
        <f>U84+W84</f>
        <v>0</v>
      </c>
      <c r="Q84" s="50">
        <f>P84-Z84</f>
        <v>0</v>
      </c>
      <c r="R84" s="51">
        <f>ROUNDUP(COUNTIF(T84:W84,"&gt; 0")/2,0)</f>
        <v>0</v>
      </c>
      <c r="S84" s="17" t="str">
        <f>IF(R84=0,"-",IF(R84-Z84&gt;8,M84/(8+Z84),M84/R84))</f>
        <v>-</v>
      </c>
      <c r="T84" s="51"/>
      <c r="U84" s="14"/>
      <c r="V84" s="51" t="s">
        <v>1</v>
      </c>
      <c r="W84" s="14">
        <v>0</v>
      </c>
      <c r="X84" s="92"/>
      <c r="Y84" s="93" t="str">
        <f>IF(GR84=0," ",IF(GR84-X84=0," ",GR84-X84))</f>
        <v xml:space="preserve"> </v>
      </c>
      <c r="Z84" s="94"/>
    </row>
    <row r="85" spans="3:26" ht="30" x14ac:dyDescent="0.3">
      <c r="C85" s="87">
        <f>C84+1</f>
        <v>48</v>
      </c>
      <c r="D85" s="3" t="s">
        <v>158</v>
      </c>
      <c r="E85" s="7">
        <v>4</v>
      </c>
      <c r="F85" s="26" t="s">
        <v>1</v>
      </c>
      <c r="G85" s="147" t="str">
        <f>TEXT(E85,"0,0") &amp; F85</f>
        <v>4,0</v>
      </c>
      <c r="H85" s="148">
        <f>IF(M85&gt;0,1,0)</f>
        <v>0</v>
      </c>
      <c r="I85" s="148">
        <f>IF(F85="",E85,E85+0.1)</f>
        <v>4</v>
      </c>
      <c r="J85" s="12"/>
      <c r="K85" s="18" t="str">
        <f>IF(M85 &gt; 0, K84+1, "n/a")</f>
        <v>n/a</v>
      </c>
      <c r="L85" s="11" t="str">
        <f>IF(X85=0," ",IF(X85-K85=0," ",X85-K85))</f>
        <v xml:space="preserve"> </v>
      </c>
      <c r="M85" s="27">
        <f>U85+W85</f>
        <v>0</v>
      </c>
      <c r="N85" s="13">
        <f>M85-Z85</f>
        <v>0</v>
      </c>
      <c r="O85" s="14" t="str">
        <f>IF(SUMIF(T85:W85,"&lt;0")&lt;&gt;0,SUMIF(T85:W85,"&lt;0")*(-1)," ")</f>
        <v xml:space="preserve"> </v>
      </c>
      <c r="P85" s="15">
        <f>U85+W85</f>
        <v>0</v>
      </c>
      <c r="Q85" s="50">
        <f>P85-Z85</f>
        <v>0</v>
      </c>
      <c r="R85" s="51">
        <f>ROUNDUP(COUNTIF(T85:W85,"&gt; 0")/2,0)</f>
        <v>0</v>
      </c>
      <c r="S85" s="17" t="str">
        <f>IF(R85=0,"-",IF(R85-Z85&gt;8,M85/(8+Z85),M85/R85))</f>
        <v>-</v>
      </c>
      <c r="T85" s="51"/>
      <c r="U85" s="14"/>
      <c r="V85" s="51" t="s">
        <v>1</v>
      </c>
      <c r="W85" s="14">
        <v>0</v>
      </c>
      <c r="X85" s="92"/>
      <c r="Y85" s="93" t="str">
        <f>IF(GR85=0," ",IF(GR85-X85=0," ",GR85-X85))</f>
        <v xml:space="preserve"> </v>
      </c>
      <c r="Z85" s="94"/>
    </row>
    <row r="86" spans="3:26" ht="15" x14ac:dyDescent="0.3">
      <c r="C86" s="87">
        <f t="shared" ref="C71:C102" si="0">C85+1</f>
        <v>49</v>
      </c>
      <c r="D86" s="3" t="s">
        <v>277</v>
      </c>
      <c r="E86" s="7">
        <v>4</v>
      </c>
      <c r="F86" s="26" t="s">
        <v>1</v>
      </c>
      <c r="G86" s="147" t="str">
        <f t="shared" ref="G74:G137" si="1">TEXT(E86,"0,0") &amp; F86</f>
        <v>4,0</v>
      </c>
      <c r="H86" s="148">
        <f t="shared" ref="H74:H137" si="2">IF(M86&gt;0,1,0)</f>
        <v>0</v>
      </c>
      <c r="I86" s="148">
        <f t="shared" ref="I74:I137" si="3">IF(F86="",E86,E86+0.1)</f>
        <v>4</v>
      </c>
      <c r="J86" s="12"/>
      <c r="K86" s="18" t="str">
        <f t="shared" ref="K60:K91" si="4">IF(M86 &gt; 0, K85+1, "n/a")</f>
        <v>n/a</v>
      </c>
      <c r="L86" s="11" t="str">
        <f t="shared" ref="L74:L137" si="5">IF(X86=0," ",IF(X86-K86=0," ",X86-K86))</f>
        <v xml:space="preserve"> </v>
      </c>
      <c r="M86" s="27">
        <f t="shared" ref="M74:M137" si="6">U86+W86</f>
        <v>0</v>
      </c>
      <c r="N86" s="13">
        <f t="shared" ref="N74:N137" si="7">M86-Z86</f>
        <v>0</v>
      </c>
      <c r="O86" s="14" t="str">
        <f t="shared" ref="O74:O137" si="8">IF(SUMIF(T86:W86,"&lt;0")&lt;&gt;0,SUMIF(T86:W86,"&lt;0")*(-1)," ")</f>
        <v xml:space="preserve"> </v>
      </c>
      <c r="P86" s="15">
        <f t="shared" ref="P74:P137" si="9">U86+W86</f>
        <v>0</v>
      </c>
      <c r="Q86" s="50">
        <f t="shared" ref="Q74:Q137" si="10">P86-Z86</f>
        <v>0</v>
      </c>
      <c r="R86" s="51">
        <f t="shared" ref="R74:R137" si="11">ROUNDUP(COUNTIF(T86:W86,"&gt; 0")/2,0)</f>
        <v>0</v>
      </c>
      <c r="S86" s="17" t="str">
        <f t="shared" ref="S74:S137" si="12">IF(R86=0,"-",IF(R86-Z86&gt;8,M86/(8+Z86),M86/R86))</f>
        <v>-</v>
      </c>
      <c r="T86" s="51"/>
      <c r="U86" s="14"/>
      <c r="V86" s="51" t="s">
        <v>1</v>
      </c>
      <c r="W86" s="14">
        <v>0</v>
      </c>
      <c r="X86" s="92"/>
      <c r="Y86" s="93" t="str">
        <f t="shared" ref="Y74:Y137" si="13">IF(GR86=0," ",IF(GR86-X86=0," ",GR86-X86))</f>
        <v xml:space="preserve"> </v>
      </c>
      <c r="Z86" s="94"/>
    </row>
    <row r="87" spans="3:26" ht="15" x14ac:dyDescent="0.3">
      <c r="C87" s="87">
        <f t="shared" si="0"/>
        <v>50</v>
      </c>
      <c r="D87" s="3" t="s">
        <v>280</v>
      </c>
      <c r="E87" s="7">
        <v>4</v>
      </c>
      <c r="F87" s="26" t="s">
        <v>1</v>
      </c>
      <c r="G87" s="147" t="str">
        <f t="shared" si="1"/>
        <v>4,0</v>
      </c>
      <c r="H87" s="148">
        <f t="shared" si="2"/>
        <v>0</v>
      </c>
      <c r="I87" s="148">
        <f t="shared" si="3"/>
        <v>4</v>
      </c>
      <c r="J87" s="12"/>
      <c r="K87" s="18" t="str">
        <f t="shared" si="4"/>
        <v>n/a</v>
      </c>
      <c r="L87" s="11" t="str">
        <f t="shared" si="5"/>
        <v xml:space="preserve"> </v>
      </c>
      <c r="M87" s="27">
        <f t="shared" si="6"/>
        <v>0</v>
      </c>
      <c r="N87" s="13">
        <f t="shared" si="7"/>
        <v>0</v>
      </c>
      <c r="O87" s="14" t="str">
        <f t="shared" si="8"/>
        <v xml:space="preserve"> </v>
      </c>
      <c r="P87" s="15">
        <f t="shared" si="9"/>
        <v>0</v>
      </c>
      <c r="Q87" s="50">
        <f t="shared" si="10"/>
        <v>0</v>
      </c>
      <c r="R87" s="51">
        <f t="shared" si="11"/>
        <v>0</v>
      </c>
      <c r="S87" s="17" t="str">
        <f t="shared" si="12"/>
        <v>-</v>
      </c>
      <c r="T87" s="51"/>
      <c r="U87" s="14"/>
      <c r="V87" s="51" t="s">
        <v>1</v>
      </c>
      <c r="W87" s="14">
        <v>0</v>
      </c>
      <c r="X87" s="92"/>
      <c r="Y87" s="93" t="str">
        <f t="shared" si="13"/>
        <v xml:space="preserve"> </v>
      </c>
      <c r="Z87" s="94"/>
    </row>
    <row r="88" spans="3:26" ht="15" x14ac:dyDescent="0.3">
      <c r="C88" s="87">
        <f t="shared" si="0"/>
        <v>51</v>
      </c>
      <c r="D88" s="3" t="s">
        <v>282</v>
      </c>
      <c r="E88" s="7">
        <v>4</v>
      </c>
      <c r="F88" s="26" t="s">
        <v>1</v>
      </c>
      <c r="G88" s="147" t="str">
        <f t="shared" si="1"/>
        <v>4,0</v>
      </c>
      <c r="H88" s="148">
        <f t="shared" si="2"/>
        <v>0</v>
      </c>
      <c r="I88" s="148">
        <f t="shared" si="3"/>
        <v>4</v>
      </c>
      <c r="J88" s="12"/>
      <c r="K88" s="18" t="str">
        <f t="shared" si="4"/>
        <v>n/a</v>
      </c>
      <c r="L88" s="11" t="str">
        <f t="shared" si="5"/>
        <v xml:space="preserve"> </v>
      </c>
      <c r="M88" s="27">
        <f t="shared" si="6"/>
        <v>0</v>
      </c>
      <c r="N88" s="13">
        <f t="shared" si="7"/>
        <v>0</v>
      </c>
      <c r="O88" s="14" t="str">
        <f t="shared" si="8"/>
        <v xml:space="preserve"> </v>
      </c>
      <c r="P88" s="15">
        <f t="shared" si="9"/>
        <v>0</v>
      </c>
      <c r="Q88" s="50">
        <f t="shared" si="10"/>
        <v>0</v>
      </c>
      <c r="R88" s="51">
        <f t="shared" si="11"/>
        <v>0</v>
      </c>
      <c r="S88" s="17" t="str">
        <f t="shared" si="12"/>
        <v>-</v>
      </c>
      <c r="T88" s="51"/>
      <c r="U88" s="14"/>
      <c r="V88" s="51" t="s">
        <v>1</v>
      </c>
      <c r="W88" s="14">
        <v>0</v>
      </c>
      <c r="X88" s="92"/>
      <c r="Y88" s="93" t="str">
        <f t="shared" si="13"/>
        <v xml:space="preserve"> </v>
      </c>
      <c r="Z88" s="94"/>
    </row>
    <row r="89" spans="3:26" ht="15" x14ac:dyDescent="0.3">
      <c r="C89" s="87">
        <f t="shared" si="0"/>
        <v>52</v>
      </c>
      <c r="D89" s="3" t="s">
        <v>283</v>
      </c>
      <c r="E89" s="7">
        <v>4</v>
      </c>
      <c r="F89" s="26" t="s">
        <v>1</v>
      </c>
      <c r="G89" s="147" t="str">
        <f t="shared" si="1"/>
        <v>4,0</v>
      </c>
      <c r="H89" s="148">
        <f t="shared" si="2"/>
        <v>0</v>
      </c>
      <c r="I89" s="148">
        <f t="shared" si="3"/>
        <v>4</v>
      </c>
      <c r="J89" s="12"/>
      <c r="K89" s="18" t="str">
        <f t="shared" si="4"/>
        <v>n/a</v>
      </c>
      <c r="L89" s="11" t="str">
        <f t="shared" si="5"/>
        <v xml:space="preserve"> </v>
      </c>
      <c r="M89" s="27">
        <f t="shared" si="6"/>
        <v>0</v>
      </c>
      <c r="N89" s="13">
        <f t="shared" si="7"/>
        <v>0</v>
      </c>
      <c r="O89" s="14" t="str">
        <f t="shared" si="8"/>
        <v xml:space="preserve"> </v>
      </c>
      <c r="P89" s="15">
        <f t="shared" si="9"/>
        <v>0</v>
      </c>
      <c r="Q89" s="50">
        <f t="shared" si="10"/>
        <v>0</v>
      </c>
      <c r="R89" s="51">
        <f t="shared" si="11"/>
        <v>0</v>
      </c>
      <c r="S89" s="17" t="str">
        <f t="shared" si="12"/>
        <v>-</v>
      </c>
      <c r="T89" s="51"/>
      <c r="U89" s="14"/>
      <c r="V89" s="51" t="s">
        <v>1</v>
      </c>
      <c r="W89" s="14">
        <v>0</v>
      </c>
      <c r="X89" s="92"/>
      <c r="Y89" s="93" t="str">
        <f t="shared" si="13"/>
        <v xml:space="preserve"> </v>
      </c>
      <c r="Z89" s="94"/>
    </row>
    <row r="90" spans="3:26" ht="15" x14ac:dyDescent="0.3">
      <c r="C90" s="87">
        <f t="shared" si="0"/>
        <v>53</v>
      </c>
      <c r="D90" s="3" t="s">
        <v>285</v>
      </c>
      <c r="E90" s="7">
        <v>4</v>
      </c>
      <c r="F90" s="26" t="s">
        <v>1</v>
      </c>
      <c r="G90" s="147" t="str">
        <f t="shared" si="1"/>
        <v>4,0</v>
      </c>
      <c r="H90" s="148">
        <f t="shared" si="2"/>
        <v>0</v>
      </c>
      <c r="I90" s="148">
        <f t="shared" si="3"/>
        <v>4</v>
      </c>
      <c r="J90" s="12"/>
      <c r="K90" s="18" t="str">
        <f t="shared" si="4"/>
        <v>n/a</v>
      </c>
      <c r="L90" s="11" t="str">
        <f t="shared" si="5"/>
        <v xml:space="preserve"> </v>
      </c>
      <c r="M90" s="27">
        <f t="shared" si="6"/>
        <v>0</v>
      </c>
      <c r="N90" s="13">
        <f t="shared" si="7"/>
        <v>0</v>
      </c>
      <c r="O90" s="14" t="str">
        <f t="shared" si="8"/>
        <v xml:space="preserve"> </v>
      </c>
      <c r="P90" s="15">
        <f t="shared" si="9"/>
        <v>0</v>
      </c>
      <c r="Q90" s="50">
        <f t="shared" si="10"/>
        <v>0</v>
      </c>
      <c r="R90" s="51">
        <f t="shared" si="11"/>
        <v>0</v>
      </c>
      <c r="S90" s="17" t="str">
        <f t="shared" si="12"/>
        <v>-</v>
      </c>
      <c r="T90" s="51"/>
      <c r="U90" s="14"/>
      <c r="V90" s="51" t="s">
        <v>1</v>
      </c>
      <c r="W90" s="14">
        <v>0</v>
      </c>
      <c r="X90" s="92"/>
      <c r="Y90" s="93" t="str">
        <f t="shared" si="13"/>
        <v xml:space="preserve"> </v>
      </c>
      <c r="Z90" s="94"/>
    </row>
    <row r="91" spans="3:26" ht="15" x14ac:dyDescent="0.3">
      <c r="C91" s="87">
        <f t="shared" si="0"/>
        <v>54</v>
      </c>
      <c r="D91" s="3" t="s">
        <v>119</v>
      </c>
      <c r="E91" s="7">
        <v>3.5</v>
      </c>
      <c r="F91" s="26" t="s">
        <v>2</v>
      </c>
      <c r="G91" s="147" t="str">
        <f t="shared" si="1"/>
        <v>3,5*</v>
      </c>
      <c r="H91" s="148">
        <f t="shared" si="2"/>
        <v>0</v>
      </c>
      <c r="I91" s="148">
        <f t="shared" si="3"/>
        <v>3.6</v>
      </c>
      <c r="J91" s="12"/>
      <c r="K91" s="18" t="str">
        <f t="shared" si="4"/>
        <v>n/a</v>
      </c>
      <c r="L91" s="11" t="str">
        <f t="shared" si="5"/>
        <v xml:space="preserve"> </v>
      </c>
      <c r="M91" s="27">
        <f t="shared" si="6"/>
        <v>0</v>
      </c>
      <c r="N91" s="13">
        <f t="shared" si="7"/>
        <v>0</v>
      </c>
      <c r="O91" s="14" t="str">
        <f t="shared" si="8"/>
        <v xml:space="preserve"> </v>
      </c>
      <c r="P91" s="15">
        <f t="shared" si="9"/>
        <v>0</v>
      </c>
      <c r="Q91" s="50">
        <f t="shared" si="10"/>
        <v>0</v>
      </c>
      <c r="R91" s="51">
        <f t="shared" si="11"/>
        <v>0</v>
      </c>
      <c r="S91" s="17" t="str">
        <f t="shared" si="12"/>
        <v>-</v>
      </c>
      <c r="T91" s="51"/>
      <c r="U91" s="14"/>
      <c r="V91" s="51" t="s">
        <v>1</v>
      </c>
      <c r="W91" s="14">
        <v>0</v>
      </c>
      <c r="X91" s="92"/>
      <c r="Y91" s="93" t="str">
        <f t="shared" si="13"/>
        <v xml:space="preserve"> </v>
      </c>
      <c r="Z91" s="94"/>
    </row>
    <row r="92" spans="3:26" ht="15" x14ac:dyDescent="0.3">
      <c r="C92" s="87">
        <f t="shared" si="0"/>
        <v>55</v>
      </c>
      <c r="D92" s="3" t="s">
        <v>176</v>
      </c>
      <c r="E92" s="7">
        <v>3.5</v>
      </c>
      <c r="F92" s="26" t="s">
        <v>1</v>
      </c>
      <c r="G92" s="147" t="str">
        <f t="shared" si="1"/>
        <v>3,5</v>
      </c>
      <c r="H92" s="148">
        <f t="shared" si="2"/>
        <v>0</v>
      </c>
      <c r="I92" s="148">
        <f t="shared" si="3"/>
        <v>3.5</v>
      </c>
      <c r="J92" s="12"/>
      <c r="K92" s="18" t="str">
        <f t="shared" ref="K92:K121" si="14">IF(M92 &gt; 0, K91+1, "n/a")</f>
        <v>n/a</v>
      </c>
      <c r="L92" s="11" t="str">
        <f t="shared" si="5"/>
        <v xml:space="preserve"> </v>
      </c>
      <c r="M92" s="27">
        <f t="shared" si="6"/>
        <v>0</v>
      </c>
      <c r="N92" s="13">
        <f t="shared" si="7"/>
        <v>0</v>
      </c>
      <c r="O92" s="14" t="str">
        <f t="shared" si="8"/>
        <v xml:space="preserve"> </v>
      </c>
      <c r="P92" s="15">
        <f t="shared" si="9"/>
        <v>0</v>
      </c>
      <c r="Q92" s="50">
        <f t="shared" si="10"/>
        <v>0</v>
      </c>
      <c r="R92" s="51">
        <f t="shared" si="11"/>
        <v>0</v>
      </c>
      <c r="S92" s="17" t="str">
        <f t="shared" si="12"/>
        <v>-</v>
      </c>
      <c r="T92" s="51"/>
      <c r="U92" s="14"/>
      <c r="V92" s="51" t="s">
        <v>1</v>
      </c>
      <c r="W92" s="14">
        <v>0</v>
      </c>
      <c r="X92" s="92"/>
      <c r="Y92" s="93" t="str">
        <f t="shared" si="13"/>
        <v xml:space="preserve"> </v>
      </c>
      <c r="Z92" s="94"/>
    </row>
    <row r="93" spans="3:26" ht="15" x14ac:dyDescent="0.3">
      <c r="C93" s="87">
        <f t="shared" si="0"/>
        <v>56</v>
      </c>
      <c r="D93" s="3" t="s">
        <v>54</v>
      </c>
      <c r="E93" s="7">
        <v>3.5</v>
      </c>
      <c r="F93" s="26" t="s">
        <v>1</v>
      </c>
      <c r="G93" s="147" t="str">
        <f t="shared" si="1"/>
        <v>3,5</v>
      </c>
      <c r="H93" s="148">
        <f t="shared" si="2"/>
        <v>0</v>
      </c>
      <c r="I93" s="148">
        <f t="shared" si="3"/>
        <v>3.5</v>
      </c>
      <c r="J93" s="12"/>
      <c r="K93" s="18" t="str">
        <f t="shared" si="14"/>
        <v>n/a</v>
      </c>
      <c r="L93" s="11" t="str">
        <f t="shared" si="5"/>
        <v xml:space="preserve"> </v>
      </c>
      <c r="M93" s="27">
        <f t="shared" si="6"/>
        <v>0</v>
      </c>
      <c r="N93" s="13">
        <f t="shared" si="7"/>
        <v>0</v>
      </c>
      <c r="O93" s="14" t="str">
        <f t="shared" si="8"/>
        <v xml:space="preserve"> </v>
      </c>
      <c r="P93" s="15">
        <f t="shared" si="9"/>
        <v>0</v>
      </c>
      <c r="Q93" s="50">
        <f t="shared" si="10"/>
        <v>0</v>
      </c>
      <c r="R93" s="51">
        <f t="shared" si="11"/>
        <v>0</v>
      </c>
      <c r="S93" s="17" t="str">
        <f t="shared" si="12"/>
        <v>-</v>
      </c>
      <c r="T93" s="51"/>
      <c r="U93" s="14"/>
      <c r="V93" s="51" t="s">
        <v>1</v>
      </c>
      <c r="W93" s="14">
        <v>0</v>
      </c>
      <c r="X93" s="92"/>
      <c r="Y93" s="93" t="str">
        <f t="shared" si="13"/>
        <v xml:space="preserve"> </v>
      </c>
      <c r="Z93" s="94"/>
    </row>
    <row r="94" spans="3:26" ht="15" x14ac:dyDescent="0.3">
      <c r="C94" s="87">
        <f t="shared" si="0"/>
        <v>57</v>
      </c>
      <c r="D94" s="3" t="s">
        <v>56</v>
      </c>
      <c r="E94" s="7">
        <v>3.5</v>
      </c>
      <c r="F94" s="26" t="s">
        <v>1</v>
      </c>
      <c r="G94" s="147" t="str">
        <f t="shared" si="1"/>
        <v>3,5</v>
      </c>
      <c r="H94" s="148">
        <f t="shared" si="2"/>
        <v>0</v>
      </c>
      <c r="I94" s="148">
        <f t="shared" si="3"/>
        <v>3.5</v>
      </c>
      <c r="J94" s="12"/>
      <c r="K94" s="18" t="str">
        <f t="shared" si="14"/>
        <v>n/a</v>
      </c>
      <c r="L94" s="11" t="str">
        <f t="shared" si="5"/>
        <v xml:space="preserve"> </v>
      </c>
      <c r="M94" s="27">
        <f t="shared" si="6"/>
        <v>0</v>
      </c>
      <c r="N94" s="13">
        <f t="shared" si="7"/>
        <v>0</v>
      </c>
      <c r="O94" s="14" t="str">
        <f t="shared" si="8"/>
        <v xml:space="preserve"> </v>
      </c>
      <c r="P94" s="15">
        <f t="shared" si="9"/>
        <v>0</v>
      </c>
      <c r="Q94" s="50">
        <f t="shared" si="10"/>
        <v>0</v>
      </c>
      <c r="R94" s="51">
        <f t="shared" si="11"/>
        <v>0</v>
      </c>
      <c r="S94" s="17" t="str">
        <f t="shared" si="12"/>
        <v>-</v>
      </c>
      <c r="T94" s="51"/>
      <c r="U94" s="14"/>
      <c r="V94" s="51" t="s">
        <v>1</v>
      </c>
      <c r="W94" s="14">
        <v>0</v>
      </c>
      <c r="X94" s="92"/>
      <c r="Y94" s="93" t="str">
        <f t="shared" si="13"/>
        <v xml:space="preserve"> </v>
      </c>
      <c r="Z94" s="94"/>
    </row>
    <row r="95" spans="3:26" ht="15" x14ac:dyDescent="0.3">
      <c r="C95" s="87">
        <f t="shared" si="0"/>
        <v>58</v>
      </c>
      <c r="D95" s="3" t="s">
        <v>59</v>
      </c>
      <c r="E95" s="7">
        <v>3.5</v>
      </c>
      <c r="F95" s="26" t="s">
        <v>1</v>
      </c>
      <c r="G95" s="147" t="str">
        <f t="shared" si="1"/>
        <v>3,5</v>
      </c>
      <c r="H95" s="148">
        <f t="shared" si="2"/>
        <v>0</v>
      </c>
      <c r="I95" s="148">
        <f t="shared" si="3"/>
        <v>3.5</v>
      </c>
      <c r="J95" s="12"/>
      <c r="K95" s="18" t="str">
        <f t="shared" si="14"/>
        <v>n/a</v>
      </c>
      <c r="L95" s="11" t="str">
        <f t="shared" si="5"/>
        <v xml:space="preserve"> </v>
      </c>
      <c r="M95" s="27">
        <f t="shared" si="6"/>
        <v>0</v>
      </c>
      <c r="N95" s="13">
        <f t="shared" si="7"/>
        <v>0</v>
      </c>
      <c r="O95" s="14" t="str">
        <f t="shared" si="8"/>
        <v xml:space="preserve"> </v>
      </c>
      <c r="P95" s="15">
        <f t="shared" si="9"/>
        <v>0</v>
      </c>
      <c r="Q95" s="50">
        <f t="shared" si="10"/>
        <v>0</v>
      </c>
      <c r="R95" s="51">
        <f t="shared" si="11"/>
        <v>0</v>
      </c>
      <c r="S95" s="17" t="str">
        <f t="shared" si="12"/>
        <v>-</v>
      </c>
      <c r="T95" s="51"/>
      <c r="U95" s="14"/>
      <c r="V95" s="51" t="s">
        <v>1</v>
      </c>
      <c r="W95" s="14">
        <v>0</v>
      </c>
      <c r="X95" s="92"/>
      <c r="Y95" s="93" t="str">
        <f t="shared" si="13"/>
        <v xml:space="preserve"> </v>
      </c>
      <c r="Z95" s="94"/>
    </row>
    <row r="96" spans="3:26" ht="15" x14ac:dyDescent="0.3">
      <c r="C96" s="87">
        <f t="shared" si="0"/>
        <v>59</v>
      </c>
      <c r="D96" s="3" t="s">
        <v>62</v>
      </c>
      <c r="E96" s="7">
        <v>3.5</v>
      </c>
      <c r="F96" s="26" t="s">
        <v>1</v>
      </c>
      <c r="G96" s="147" t="str">
        <f t="shared" si="1"/>
        <v>3,5</v>
      </c>
      <c r="H96" s="148">
        <f t="shared" si="2"/>
        <v>0</v>
      </c>
      <c r="I96" s="148">
        <f t="shared" si="3"/>
        <v>3.5</v>
      </c>
      <c r="J96" s="12"/>
      <c r="K96" s="18" t="str">
        <f t="shared" si="14"/>
        <v>n/a</v>
      </c>
      <c r="L96" s="11" t="str">
        <f t="shared" si="5"/>
        <v xml:space="preserve"> </v>
      </c>
      <c r="M96" s="27">
        <f t="shared" si="6"/>
        <v>0</v>
      </c>
      <c r="N96" s="13">
        <f t="shared" si="7"/>
        <v>0</v>
      </c>
      <c r="O96" s="14" t="str">
        <f t="shared" si="8"/>
        <v xml:space="preserve"> </v>
      </c>
      <c r="P96" s="15">
        <f t="shared" si="9"/>
        <v>0</v>
      </c>
      <c r="Q96" s="50">
        <f t="shared" si="10"/>
        <v>0</v>
      </c>
      <c r="R96" s="51">
        <f t="shared" si="11"/>
        <v>0</v>
      </c>
      <c r="S96" s="17" t="str">
        <f t="shared" si="12"/>
        <v>-</v>
      </c>
      <c r="T96" s="51"/>
      <c r="U96" s="14"/>
      <c r="V96" s="51" t="s">
        <v>1</v>
      </c>
      <c r="W96" s="14">
        <v>0</v>
      </c>
      <c r="X96" s="92"/>
      <c r="Y96" s="93" t="str">
        <f t="shared" si="13"/>
        <v xml:space="preserve"> </v>
      </c>
      <c r="Z96" s="94"/>
    </row>
    <row r="97" spans="3:26" ht="15" x14ac:dyDescent="0.3">
      <c r="C97" s="87">
        <f t="shared" si="0"/>
        <v>60</v>
      </c>
      <c r="D97" s="3" t="s">
        <v>64</v>
      </c>
      <c r="E97" s="7">
        <v>3.5</v>
      </c>
      <c r="F97" s="26" t="s">
        <v>1</v>
      </c>
      <c r="G97" s="147" t="str">
        <f t="shared" si="1"/>
        <v>3,5</v>
      </c>
      <c r="H97" s="148">
        <f t="shared" si="2"/>
        <v>0</v>
      </c>
      <c r="I97" s="148">
        <f t="shared" si="3"/>
        <v>3.5</v>
      </c>
      <c r="J97" s="12"/>
      <c r="K97" s="18" t="str">
        <f t="shared" si="14"/>
        <v>n/a</v>
      </c>
      <c r="L97" s="11" t="str">
        <f t="shared" si="5"/>
        <v xml:space="preserve"> </v>
      </c>
      <c r="M97" s="27">
        <f t="shared" si="6"/>
        <v>0</v>
      </c>
      <c r="N97" s="13">
        <f t="shared" si="7"/>
        <v>0</v>
      </c>
      <c r="O97" s="14" t="str">
        <f t="shared" si="8"/>
        <v xml:space="preserve"> </v>
      </c>
      <c r="P97" s="15">
        <f t="shared" si="9"/>
        <v>0</v>
      </c>
      <c r="Q97" s="50">
        <f t="shared" si="10"/>
        <v>0</v>
      </c>
      <c r="R97" s="51">
        <f t="shared" si="11"/>
        <v>0</v>
      </c>
      <c r="S97" s="17" t="str">
        <f t="shared" si="12"/>
        <v>-</v>
      </c>
      <c r="T97" s="51"/>
      <c r="U97" s="14"/>
      <c r="V97" s="51" t="s">
        <v>1</v>
      </c>
      <c r="W97" s="14">
        <v>0</v>
      </c>
      <c r="X97" s="92"/>
      <c r="Y97" s="93" t="str">
        <f t="shared" si="13"/>
        <v xml:space="preserve"> </v>
      </c>
      <c r="Z97" s="94"/>
    </row>
    <row r="98" spans="3:26" ht="15" x14ac:dyDescent="0.3">
      <c r="C98" s="87">
        <f t="shared" si="0"/>
        <v>61</v>
      </c>
      <c r="D98" s="3" t="s">
        <v>69</v>
      </c>
      <c r="E98" s="7">
        <v>3.5</v>
      </c>
      <c r="F98" s="26" t="s">
        <v>1</v>
      </c>
      <c r="G98" s="147" t="str">
        <f t="shared" si="1"/>
        <v>3,5</v>
      </c>
      <c r="H98" s="148">
        <f t="shared" si="2"/>
        <v>0</v>
      </c>
      <c r="I98" s="148">
        <f t="shared" si="3"/>
        <v>3.5</v>
      </c>
      <c r="J98" s="12"/>
      <c r="K98" s="18" t="str">
        <f t="shared" si="14"/>
        <v>n/a</v>
      </c>
      <c r="L98" s="11" t="str">
        <f t="shared" si="5"/>
        <v xml:space="preserve"> </v>
      </c>
      <c r="M98" s="27">
        <f t="shared" si="6"/>
        <v>0</v>
      </c>
      <c r="N98" s="13">
        <f t="shared" si="7"/>
        <v>0</v>
      </c>
      <c r="O98" s="14" t="str">
        <f t="shared" si="8"/>
        <v xml:space="preserve"> </v>
      </c>
      <c r="P98" s="15">
        <f t="shared" si="9"/>
        <v>0</v>
      </c>
      <c r="Q98" s="50">
        <f t="shared" si="10"/>
        <v>0</v>
      </c>
      <c r="R98" s="51">
        <f t="shared" si="11"/>
        <v>0</v>
      </c>
      <c r="S98" s="17" t="str">
        <f t="shared" si="12"/>
        <v>-</v>
      </c>
      <c r="T98" s="51"/>
      <c r="U98" s="14"/>
      <c r="V98" s="51" t="s">
        <v>1</v>
      </c>
      <c r="W98" s="14">
        <v>0</v>
      </c>
      <c r="X98" s="92"/>
      <c r="Y98" s="93" t="str">
        <f t="shared" si="13"/>
        <v xml:space="preserve"> </v>
      </c>
      <c r="Z98" s="94"/>
    </row>
    <row r="99" spans="3:26" ht="15" x14ac:dyDescent="0.3">
      <c r="C99" s="87">
        <f t="shared" si="0"/>
        <v>62</v>
      </c>
      <c r="D99" s="3" t="s">
        <v>184</v>
      </c>
      <c r="E99" s="7">
        <v>3.5</v>
      </c>
      <c r="F99" s="26" t="s">
        <v>1</v>
      </c>
      <c r="G99" s="147" t="str">
        <f t="shared" si="1"/>
        <v>3,5</v>
      </c>
      <c r="H99" s="148">
        <f t="shared" si="2"/>
        <v>0</v>
      </c>
      <c r="I99" s="148">
        <f t="shared" si="3"/>
        <v>3.5</v>
      </c>
      <c r="J99" s="12"/>
      <c r="K99" s="18" t="str">
        <f t="shared" si="14"/>
        <v>n/a</v>
      </c>
      <c r="L99" s="11" t="str">
        <f t="shared" si="5"/>
        <v xml:space="preserve"> </v>
      </c>
      <c r="M99" s="27">
        <f t="shared" si="6"/>
        <v>0</v>
      </c>
      <c r="N99" s="13">
        <f t="shared" si="7"/>
        <v>0</v>
      </c>
      <c r="O99" s="14" t="str">
        <f t="shared" si="8"/>
        <v xml:space="preserve"> </v>
      </c>
      <c r="P99" s="15">
        <f t="shared" si="9"/>
        <v>0</v>
      </c>
      <c r="Q99" s="50">
        <f t="shared" si="10"/>
        <v>0</v>
      </c>
      <c r="R99" s="51">
        <f t="shared" si="11"/>
        <v>0</v>
      </c>
      <c r="S99" s="17" t="str">
        <f t="shared" si="12"/>
        <v>-</v>
      </c>
      <c r="T99" s="51"/>
      <c r="U99" s="14"/>
      <c r="V99" s="51" t="s">
        <v>1</v>
      </c>
      <c r="W99" s="14">
        <v>0</v>
      </c>
      <c r="X99" s="92"/>
      <c r="Y99" s="93" t="str">
        <f t="shared" si="13"/>
        <v xml:space="preserve"> </v>
      </c>
      <c r="Z99" s="94"/>
    </row>
    <row r="100" spans="3:26" ht="15" x14ac:dyDescent="0.3">
      <c r="C100" s="87">
        <f t="shared" si="0"/>
        <v>63</v>
      </c>
      <c r="D100" s="3" t="s">
        <v>187</v>
      </c>
      <c r="E100" s="7">
        <v>3.5</v>
      </c>
      <c r="F100" s="26" t="s">
        <v>1</v>
      </c>
      <c r="G100" s="147" t="str">
        <f t="shared" si="1"/>
        <v>3,5</v>
      </c>
      <c r="H100" s="148">
        <f t="shared" si="2"/>
        <v>0</v>
      </c>
      <c r="I100" s="148">
        <f t="shared" si="3"/>
        <v>3.5</v>
      </c>
      <c r="J100" s="12"/>
      <c r="K100" s="18" t="str">
        <f t="shared" si="14"/>
        <v>n/a</v>
      </c>
      <c r="L100" s="11" t="str">
        <f t="shared" si="5"/>
        <v xml:space="preserve"> </v>
      </c>
      <c r="M100" s="27">
        <f t="shared" si="6"/>
        <v>0</v>
      </c>
      <c r="N100" s="13">
        <f t="shared" si="7"/>
        <v>0</v>
      </c>
      <c r="O100" s="14" t="str">
        <f t="shared" si="8"/>
        <v xml:space="preserve"> </v>
      </c>
      <c r="P100" s="15">
        <f t="shared" si="9"/>
        <v>0</v>
      </c>
      <c r="Q100" s="50">
        <f t="shared" si="10"/>
        <v>0</v>
      </c>
      <c r="R100" s="51">
        <f t="shared" si="11"/>
        <v>0</v>
      </c>
      <c r="S100" s="17" t="str">
        <f t="shared" si="12"/>
        <v>-</v>
      </c>
      <c r="T100" s="51"/>
      <c r="U100" s="14"/>
      <c r="V100" s="51" t="s">
        <v>1</v>
      </c>
      <c r="W100" s="14">
        <v>0</v>
      </c>
      <c r="X100" s="92"/>
      <c r="Y100" s="93" t="str">
        <f t="shared" si="13"/>
        <v xml:space="preserve"> </v>
      </c>
      <c r="Z100" s="94"/>
    </row>
    <row r="101" spans="3:26" ht="15" x14ac:dyDescent="0.3">
      <c r="C101" s="87">
        <f t="shared" si="0"/>
        <v>64</v>
      </c>
      <c r="D101" s="3" t="s">
        <v>71</v>
      </c>
      <c r="E101" s="7">
        <v>3.5</v>
      </c>
      <c r="F101" s="26" t="s">
        <v>1</v>
      </c>
      <c r="G101" s="147" t="str">
        <f t="shared" si="1"/>
        <v>3,5</v>
      </c>
      <c r="H101" s="148">
        <f t="shared" si="2"/>
        <v>0</v>
      </c>
      <c r="I101" s="148">
        <f t="shared" si="3"/>
        <v>3.5</v>
      </c>
      <c r="J101" s="12"/>
      <c r="K101" s="18" t="str">
        <f t="shared" si="14"/>
        <v>n/a</v>
      </c>
      <c r="L101" s="11" t="str">
        <f t="shared" si="5"/>
        <v xml:space="preserve"> </v>
      </c>
      <c r="M101" s="27">
        <f t="shared" si="6"/>
        <v>0</v>
      </c>
      <c r="N101" s="13">
        <f t="shared" si="7"/>
        <v>0</v>
      </c>
      <c r="O101" s="14" t="str">
        <f t="shared" si="8"/>
        <v xml:space="preserve"> </v>
      </c>
      <c r="P101" s="15">
        <f t="shared" si="9"/>
        <v>0</v>
      </c>
      <c r="Q101" s="50">
        <f t="shared" si="10"/>
        <v>0</v>
      </c>
      <c r="R101" s="51">
        <f t="shared" si="11"/>
        <v>0</v>
      </c>
      <c r="S101" s="17" t="str">
        <f t="shared" si="12"/>
        <v>-</v>
      </c>
      <c r="T101" s="51"/>
      <c r="U101" s="14"/>
      <c r="V101" s="51" t="s">
        <v>1</v>
      </c>
      <c r="W101" s="14">
        <v>0</v>
      </c>
      <c r="X101" s="92"/>
      <c r="Y101" s="93" t="str">
        <f t="shared" si="13"/>
        <v xml:space="preserve"> </v>
      </c>
      <c r="Z101" s="94"/>
    </row>
    <row r="102" spans="3:26" ht="15" x14ac:dyDescent="0.3">
      <c r="C102" s="87">
        <f t="shared" si="0"/>
        <v>65</v>
      </c>
      <c r="D102" s="3" t="s">
        <v>189</v>
      </c>
      <c r="E102" s="7">
        <v>3.5</v>
      </c>
      <c r="F102" s="26" t="s">
        <v>1</v>
      </c>
      <c r="G102" s="147" t="str">
        <f t="shared" si="1"/>
        <v>3,5</v>
      </c>
      <c r="H102" s="148">
        <f t="shared" si="2"/>
        <v>0</v>
      </c>
      <c r="I102" s="148">
        <f t="shared" si="3"/>
        <v>3.5</v>
      </c>
      <c r="J102" s="12"/>
      <c r="K102" s="18" t="str">
        <f t="shared" si="14"/>
        <v>n/a</v>
      </c>
      <c r="L102" s="11" t="str">
        <f t="shared" si="5"/>
        <v xml:space="preserve"> </v>
      </c>
      <c r="M102" s="27">
        <f t="shared" si="6"/>
        <v>0</v>
      </c>
      <c r="N102" s="13">
        <f t="shared" si="7"/>
        <v>0</v>
      </c>
      <c r="O102" s="14" t="str">
        <f t="shared" si="8"/>
        <v xml:space="preserve"> </v>
      </c>
      <c r="P102" s="15">
        <f t="shared" si="9"/>
        <v>0</v>
      </c>
      <c r="Q102" s="50">
        <f t="shared" si="10"/>
        <v>0</v>
      </c>
      <c r="R102" s="51">
        <f t="shared" si="11"/>
        <v>0</v>
      </c>
      <c r="S102" s="17" t="str">
        <f t="shared" si="12"/>
        <v>-</v>
      </c>
      <c r="T102" s="51"/>
      <c r="U102" s="14"/>
      <c r="V102" s="51" t="s">
        <v>1</v>
      </c>
      <c r="W102" s="14">
        <v>0</v>
      </c>
      <c r="X102" s="92"/>
      <c r="Y102" s="93" t="str">
        <f t="shared" si="13"/>
        <v xml:space="preserve"> </v>
      </c>
      <c r="Z102" s="94"/>
    </row>
    <row r="103" spans="3:26" ht="15" x14ac:dyDescent="0.3">
      <c r="C103" s="87">
        <f t="shared" ref="C103:C116" si="15">C102+1</f>
        <v>66</v>
      </c>
      <c r="D103" s="3" t="s">
        <v>78</v>
      </c>
      <c r="E103" s="7">
        <v>3.5</v>
      </c>
      <c r="F103" s="26" t="s">
        <v>1</v>
      </c>
      <c r="G103" s="147" t="str">
        <f t="shared" si="1"/>
        <v>3,5</v>
      </c>
      <c r="H103" s="148">
        <f t="shared" si="2"/>
        <v>0</v>
      </c>
      <c r="I103" s="148">
        <f t="shared" si="3"/>
        <v>3.5</v>
      </c>
      <c r="J103" s="12"/>
      <c r="K103" s="18" t="str">
        <f t="shared" si="14"/>
        <v>n/a</v>
      </c>
      <c r="L103" s="11" t="str">
        <f t="shared" si="5"/>
        <v xml:space="preserve"> </v>
      </c>
      <c r="M103" s="27">
        <f t="shared" si="6"/>
        <v>0</v>
      </c>
      <c r="N103" s="13">
        <f t="shared" si="7"/>
        <v>0</v>
      </c>
      <c r="O103" s="14" t="str">
        <f t="shared" si="8"/>
        <v xml:space="preserve"> </v>
      </c>
      <c r="P103" s="15">
        <f t="shared" si="9"/>
        <v>0</v>
      </c>
      <c r="Q103" s="50">
        <f t="shared" si="10"/>
        <v>0</v>
      </c>
      <c r="R103" s="51">
        <f t="shared" si="11"/>
        <v>0</v>
      </c>
      <c r="S103" s="17" t="str">
        <f t="shared" si="12"/>
        <v>-</v>
      </c>
      <c r="T103" s="51"/>
      <c r="U103" s="14"/>
      <c r="V103" s="51" t="s">
        <v>1</v>
      </c>
      <c r="W103" s="14">
        <v>0</v>
      </c>
      <c r="X103" s="92"/>
      <c r="Y103" s="93" t="str">
        <f t="shared" si="13"/>
        <v xml:space="preserve"> </v>
      </c>
      <c r="Z103" s="94"/>
    </row>
    <row r="104" spans="3:26" ht="15" x14ac:dyDescent="0.3">
      <c r="C104" s="87">
        <f t="shared" si="15"/>
        <v>67</v>
      </c>
      <c r="D104" s="3" t="s">
        <v>79</v>
      </c>
      <c r="E104" s="7">
        <v>3.5</v>
      </c>
      <c r="F104" s="26" t="s">
        <v>1</v>
      </c>
      <c r="G104" s="147" t="str">
        <f t="shared" si="1"/>
        <v>3,5</v>
      </c>
      <c r="H104" s="148">
        <f t="shared" si="2"/>
        <v>0</v>
      </c>
      <c r="I104" s="148">
        <f t="shared" si="3"/>
        <v>3.5</v>
      </c>
      <c r="J104" s="12"/>
      <c r="K104" s="18" t="str">
        <f t="shared" si="14"/>
        <v>n/a</v>
      </c>
      <c r="L104" s="11" t="str">
        <f t="shared" si="5"/>
        <v xml:space="preserve"> </v>
      </c>
      <c r="M104" s="27">
        <f t="shared" si="6"/>
        <v>0</v>
      </c>
      <c r="N104" s="13">
        <f t="shared" si="7"/>
        <v>0</v>
      </c>
      <c r="O104" s="14" t="str">
        <f t="shared" si="8"/>
        <v xml:space="preserve"> </v>
      </c>
      <c r="P104" s="15">
        <f t="shared" si="9"/>
        <v>0</v>
      </c>
      <c r="Q104" s="50">
        <f t="shared" si="10"/>
        <v>0</v>
      </c>
      <c r="R104" s="51">
        <f t="shared" si="11"/>
        <v>0</v>
      </c>
      <c r="S104" s="17" t="str">
        <f t="shared" si="12"/>
        <v>-</v>
      </c>
      <c r="T104" s="51"/>
      <c r="U104" s="14"/>
      <c r="V104" s="51" t="s">
        <v>1</v>
      </c>
      <c r="W104" s="14">
        <v>0</v>
      </c>
      <c r="X104" s="92"/>
      <c r="Y104" s="93" t="str">
        <f t="shared" si="13"/>
        <v xml:space="preserve"> </v>
      </c>
      <c r="Z104" s="94"/>
    </row>
    <row r="105" spans="3:26" ht="15" x14ac:dyDescent="0.3">
      <c r="C105" s="87">
        <f t="shared" si="15"/>
        <v>68</v>
      </c>
      <c r="D105" s="3" t="s">
        <v>84</v>
      </c>
      <c r="E105" s="7">
        <v>3.5</v>
      </c>
      <c r="F105" s="26" t="s">
        <v>1</v>
      </c>
      <c r="G105" s="147" t="str">
        <f t="shared" si="1"/>
        <v>3,5</v>
      </c>
      <c r="H105" s="148">
        <f t="shared" si="2"/>
        <v>0</v>
      </c>
      <c r="I105" s="148">
        <f t="shared" si="3"/>
        <v>3.5</v>
      </c>
      <c r="J105" s="12"/>
      <c r="K105" s="18" t="str">
        <f t="shared" si="14"/>
        <v>n/a</v>
      </c>
      <c r="L105" s="11" t="str">
        <f t="shared" si="5"/>
        <v xml:space="preserve"> </v>
      </c>
      <c r="M105" s="27">
        <f t="shared" si="6"/>
        <v>0</v>
      </c>
      <c r="N105" s="13">
        <f t="shared" si="7"/>
        <v>0</v>
      </c>
      <c r="O105" s="14" t="str">
        <f t="shared" si="8"/>
        <v xml:space="preserve"> </v>
      </c>
      <c r="P105" s="15">
        <f t="shared" si="9"/>
        <v>0</v>
      </c>
      <c r="Q105" s="50">
        <f t="shared" si="10"/>
        <v>0</v>
      </c>
      <c r="R105" s="51">
        <f t="shared" si="11"/>
        <v>0</v>
      </c>
      <c r="S105" s="17" t="str">
        <f t="shared" si="12"/>
        <v>-</v>
      </c>
      <c r="T105" s="51"/>
      <c r="U105" s="14"/>
      <c r="V105" s="51" t="s">
        <v>1</v>
      </c>
      <c r="W105" s="14">
        <v>0</v>
      </c>
      <c r="X105" s="92"/>
      <c r="Y105" s="93" t="str">
        <f t="shared" si="13"/>
        <v xml:space="preserve"> </v>
      </c>
      <c r="Z105" s="94"/>
    </row>
    <row r="106" spans="3:26" ht="15" x14ac:dyDescent="0.3">
      <c r="C106" s="87">
        <f t="shared" si="15"/>
        <v>69</v>
      </c>
      <c r="D106" s="3" t="s">
        <v>85</v>
      </c>
      <c r="E106" s="7">
        <v>3.5</v>
      </c>
      <c r="F106" s="26" t="s">
        <v>1</v>
      </c>
      <c r="G106" s="147" t="str">
        <f t="shared" si="1"/>
        <v>3,5</v>
      </c>
      <c r="H106" s="148">
        <f t="shared" si="2"/>
        <v>0</v>
      </c>
      <c r="I106" s="148">
        <f t="shared" si="3"/>
        <v>3.5</v>
      </c>
      <c r="J106" s="12"/>
      <c r="K106" s="18" t="str">
        <f t="shared" si="14"/>
        <v>n/a</v>
      </c>
      <c r="L106" s="11" t="str">
        <f t="shared" si="5"/>
        <v xml:space="preserve"> </v>
      </c>
      <c r="M106" s="27">
        <f t="shared" si="6"/>
        <v>0</v>
      </c>
      <c r="N106" s="13">
        <f t="shared" si="7"/>
        <v>0</v>
      </c>
      <c r="O106" s="14" t="str">
        <f t="shared" si="8"/>
        <v xml:space="preserve"> </v>
      </c>
      <c r="P106" s="15">
        <f t="shared" si="9"/>
        <v>0</v>
      </c>
      <c r="Q106" s="50">
        <f t="shared" si="10"/>
        <v>0</v>
      </c>
      <c r="R106" s="51">
        <f t="shared" si="11"/>
        <v>0</v>
      </c>
      <c r="S106" s="17" t="str">
        <f t="shared" si="12"/>
        <v>-</v>
      </c>
      <c r="T106" s="51"/>
      <c r="U106" s="14"/>
      <c r="V106" s="51" t="s">
        <v>1</v>
      </c>
      <c r="W106" s="14">
        <v>0</v>
      </c>
      <c r="X106" s="92"/>
      <c r="Y106" s="93" t="str">
        <f t="shared" si="13"/>
        <v xml:space="preserve"> </v>
      </c>
      <c r="Z106" s="94"/>
    </row>
    <row r="107" spans="3:26" ht="15" x14ac:dyDescent="0.3">
      <c r="C107" s="87">
        <f t="shared" si="15"/>
        <v>70</v>
      </c>
      <c r="D107" s="3" t="s">
        <v>87</v>
      </c>
      <c r="E107" s="7">
        <v>3.5</v>
      </c>
      <c r="F107" s="26" t="s">
        <v>1</v>
      </c>
      <c r="G107" s="147" t="str">
        <f t="shared" si="1"/>
        <v>3,5</v>
      </c>
      <c r="H107" s="148">
        <f t="shared" si="2"/>
        <v>0</v>
      </c>
      <c r="I107" s="148">
        <f t="shared" si="3"/>
        <v>3.5</v>
      </c>
      <c r="J107" s="12"/>
      <c r="K107" s="18" t="str">
        <f t="shared" si="14"/>
        <v>n/a</v>
      </c>
      <c r="L107" s="11" t="str">
        <f t="shared" si="5"/>
        <v xml:space="preserve"> </v>
      </c>
      <c r="M107" s="27">
        <f t="shared" si="6"/>
        <v>0</v>
      </c>
      <c r="N107" s="13">
        <f t="shared" si="7"/>
        <v>0</v>
      </c>
      <c r="O107" s="14" t="str">
        <f t="shared" si="8"/>
        <v xml:space="preserve"> </v>
      </c>
      <c r="P107" s="15">
        <f t="shared" si="9"/>
        <v>0</v>
      </c>
      <c r="Q107" s="50">
        <f t="shared" si="10"/>
        <v>0</v>
      </c>
      <c r="R107" s="51">
        <f t="shared" si="11"/>
        <v>0</v>
      </c>
      <c r="S107" s="17" t="str">
        <f t="shared" si="12"/>
        <v>-</v>
      </c>
      <c r="T107" s="51"/>
      <c r="U107" s="14"/>
      <c r="V107" s="51" t="s">
        <v>1</v>
      </c>
      <c r="W107" s="14">
        <v>0</v>
      </c>
      <c r="X107" s="92"/>
      <c r="Y107" s="93" t="str">
        <f t="shared" si="13"/>
        <v xml:space="preserve"> </v>
      </c>
      <c r="Z107" s="94"/>
    </row>
    <row r="108" spans="3:26" ht="15" x14ac:dyDescent="0.3">
      <c r="C108" s="87">
        <f t="shared" si="15"/>
        <v>71</v>
      </c>
      <c r="D108" s="3" t="s">
        <v>198</v>
      </c>
      <c r="E108" s="7">
        <v>3.5</v>
      </c>
      <c r="F108" s="26" t="s">
        <v>1</v>
      </c>
      <c r="G108" s="147" t="str">
        <f t="shared" si="1"/>
        <v>3,5</v>
      </c>
      <c r="H108" s="148">
        <f t="shared" si="2"/>
        <v>0</v>
      </c>
      <c r="I108" s="148">
        <f t="shared" si="3"/>
        <v>3.5</v>
      </c>
      <c r="J108" s="12"/>
      <c r="K108" s="18" t="str">
        <f t="shared" si="14"/>
        <v>n/a</v>
      </c>
      <c r="L108" s="11" t="str">
        <f t="shared" si="5"/>
        <v xml:space="preserve"> </v>
      </c>
      <c r="M108" s="27">
        <f t="shared" si="6"/>
        <v>0</v>
      </c>
      <c r="N108" s="13">
        <f t="shared" si="7"/>
        <v>0</v>
      </c>
      <c r="O108" s="14" t="str">
        <f t="shared" si="8"/>
        <v xml:space="preserve"> </v>
      </c>
      <c r="P108" s="15">
        <f t="shared" si="9"/>
        <v>0</v>
      </c>
      <c r="Q108" s="50">
        <f t="shared" si="10"/>
        <v>0</v>
      </c>
      <c r="R108" s="51">
        <f t="shared" si="11"/>
        <v>0</v>
      </c>
      <c r="S108" s="17" t="str">
        <f t="shared" si="12"/>
        <v>-</v>
      </c>
      <c r="T108" s="51"/>
      <c r="U108" s="14"/>
      <c r="V108" s="51" t="s">
        <v>1</v>
      </c>
      <c r="W108" s="14">
        <v>0</v>
      </c>
      <c r="X108" s="92"/>
      <c r="Y108" s="93" t="str">
        <f t="shared" si="13"/>
        <v xml:space="preserve"> </v>
      </c>
      <c r="Z108" s="94"/>
    </row>
    <row r="109" spans="3:26" ht="15" x14ac:dyDescent="0.3">
      <c r="C109" s="87">
        <f t="shared" si="15"/>
        <v>72</v>
      </c>
      <c r="D109" s="3" t="s">
        <v>90</v>
      </c>
      <c r="E109" s="7">
        <v>3.5</v>
      </c>
      <c r="F109" s="26" t="s">
        <v>1</v>
      </c>
      <c r="G109" s="147" t="str">
        <f t="shared" si="1"/>
        <v>3,5</v>
      </c>
      <c r="H109" s="148">
        <f t="shared" si="2"/>
        <v>0</v>
      </c>
      <c r="I109" s="148">
        <f t="shared" si="3"/>
        <v>3.5</v>
      </c>
      <c r="J109" s="12"/>
      <c r="K109" s="18" t="str">
        <f t="shared" si="14"/>
        <v>n/a</v>
      </c>
      <c r="L109" s="11" t="str">
        <f t="shared" si="5"/>
        <v xml:space="preserve"> </v>
      </c>
      <c r="M109" s="27">
        <f t="shared" si="6"/>
        <v>0</v>
      </c>
      <c r="N109" s="13">
        <f t="shared" si="7"/>
        <v>0</v>
      </c>
      <c r="O109" s="14" t="str">
        <f t="shared" si="8"/>
        <v xml:space="preserve"> </v>
      </c>
      <c r="P109" s="15">
        <f t="shared" si="9"/>
        <v>0</v>
      </c>
      <c r="Q109" s="50">
        <f t="shared" si="10"/>
        <v>0</v>
      </c>
      <c r="R109" s="51">
        <f t="shared" si="11"/>
        <v>0</v>
      </c>
      <c r="S109" s="17" t="str">
        <f t="shared" si="12"/>
        <v>-</v>
      </c>
      <c r="T109" s="51"/>
      <c r="U109" s="14"/>
      <c r="V109" s="51" t="s">
        <v>1</v>
      </c>
      <c r="W109" s="14">
        <v>0</v>
      </c>
      <c r="X109" s="92"/>
      <c r="Y109" s="93" t="str">
        <f t="shared" si="13"/>
        <v xml:space="preserve"> </v>
      </c>
      <c r="Z109" s="94"/>
    </row>
    <row r="110" spans="3:26" ht="15" x14ac:dyDescent="0.3">
      <c r="C110" s="87">
        <f t="shared" si="15"/>
        <v>73</v>
      </c>
      <c r="D110" s="3" t="s">
        <v>201</v>
      </c>
      <c r="E110" s="7">
        <v>3.5</v>
      </c>
      <c r="F110" s="26" t="s">
        <v>1</v>
      </c>
      <c r="G110" s="147" t="str">
        <f t="shared" si="1"/>
        <v>3,5</v>
      </c>
      <c r="H110" s="148">
        <f t="shared" si="2"/>
        <v>0</v>
      </c>
      <c r="I110" s="148">
        <f t="shared" si="3"/>
        <v>3.5</v>
      </c>
      <c r="J110" s="12"/>
      <c r="K110" s="18" t="str">
        <f t="shared" si="14"/>
        <v>n/a</v>
      </c>
      <c r="L110" s="11" t="str">
        <f t="shared" si="5"/>
        <v xml:space="preserve"> </v>
      </c>
      <c r="M110" s="27">
        <f t="shared" si="6"/>
        <v>0</v>
      </c>
      <c r="N110" s="13">
        <f t="shared" si="7"/>
        <v>0</v>
      </c>
      <c r="O110" s="14" t="str">
        <f t="shared" si="8"/>
        <v xml:space="preserve"> </v>
      </c>
      <c r="P110" s="15">
        <f t="shared" si="9"/>
        <v>0</v>
      </c>
      <c r="Q110" s="50">
        <f t="shared" si="10"/>
        <v>0</v>
      </c>
      <c r="R110" s="51">
        <f t="shared" si="11"/>
        <v>0</v>
      </c>
      <c r="S110" s="17" t="str">
        <f t="shared" si="12"/>
        <v>-</v>
      </c>
      <c r="T110" s="51"/>
      <c r="U110" s="14"/>
      <c r="V110" s="51" t="s">
        <v>1</v>
      </c>
      <c r="W110" s="14">
        <v>0</v>
      </c>
      <c r="X110" s="92"/>
      <c r="Y110" s="93" t="str">
        <f t="shared" si="13"/>
        <v xml:space="preserve"> </v>
      </c>
      <c r="Z110" s="94"/>
    </row>
    <row r="111" spans="3:26" ht="15" x14ac:dyDescent="0.3">
      <c r="C111" s="87">
        <f t="shared" si="15"/>
        <v>74</v>
      </c>
      <c r="D111" s="3" t="s">
        <v>206</v>
      </c>
      <c r="E111" s="7">
        <v>3.5</v>
      </c>
      <c r="F111" s="26" t="s">
        <v>1</v>
      </c>
      <c r="G111" s="147" t="str">
        <f t="shared" si="1"/>
        <v>3,5</v>
      </c>
      <c r="H111" s="148">
        <f t="shared" si="2"/>
        <v>0</v>
      </c>
      <c r="I111" s="148">
        <f t="shared" si="3"/>
        <v>3.5</v>
      </c>
      <c r="J111" s="12"/>
      <c r="K111" s="18" t="str">
        <f t="shared" si="14"/>
        <v>n/a</v>
      </c>
      <c r="L111" s="11" t="str">
        <f t="shared" si="5"/>
        <v xml:space="preserve"> </v>
      </c>
      <c r="M111" s="27">
        <f t="shared" si="6"/>
        <v>0</v>
      </c>
      <c r="N111" s="13">
        <f t="shared" si="7"/>
        <v>0</v>
      </c>
      <c r="O111" s="14" t="str">
        <f t="shared" si="8"/>
        <v xml:space="preserve"> </v>
      </c>
      <c r="P111" s="15">
        <f t="shared" si="9"/>
        <v>0</v>
      </c>
      <c r="Q111" s="50">
        <f t="shared" si="10"/>
        <v>0</v>
      </c>
      <c r="R111" s="51">
        <f t="shared" si="11"/>
        <v>0</v>
      </c>
      <c r="S111" s="17" t="str">
        <f t="shared" si="12"/>
        <v>-</v>
      </c>
      <c r="T111" s="51"/>
      <c r="U111" s="14"/>
      <c r="V111" s="51" t="s">
        <v>1</v>
      </c>
      <c r="W111" s="14">
        <v>0</v>
      </c>
      <c r="X111" s="92"/>
      <c r="Y111" s="93" t="str">
        <f t="shared" si="13"/>
        <v xml:space="preserve"> </v>
      </c>
      <c r="Z111" s="94"/>
    </row>
    <row r="112" spans="3:26" ht="15" x14ac:dyDescent="0.3">
      <c r="C112" s="87">
        <f t="shared" si="15"/>
        <v>75</v>
      </c>
      <c r="D112" s="3" t="s">
        <v>101</v>
      </c>
      <c r="E112" s="7">
        <v>3.5</v>
      </c>
      <c r="F112" s="26" t="s">
        <v>1</v>
      </c>
      <c r="G112" s="147" t="str">
        <f t="shared" si="1"/>
        <v>3,5</v>
      </c>
      <c r="H112" s="148">
        <f t="shared" si="2"/>
        <v>0</v>
      </c>
      <c r="I112" s="148">
        <f t="shared" si="3"/>
        <v>3.5</v>
      </c>
      <c r="J112" s="12"/>
      <c r="K112" s="18" t="str">
        <f t="shared" si="14"/>
        <v>n/a</v>
      </c>
      <c r="L112" s="11" t="str">
        <f t="shared" si="5"/>
        <v xml:space="preserve"> </v>
      </c>
      <c r="M112" s="27">
        <f t="shared" si="6"/>
        <v>0</v>
      </c>
      <c r="N112" s="13">
        <f t="shared" si="7"/>
        <v>0</v>
      </c>
      <c r="O112" s="14" t="str">
        <f t="shared" si="8"/>
        <v xml:space="preserve"> </v>
      </c>
      <c r="P112" s="15">
        <f t="shared" si="9"/>
        <v>0</v>
      </c>
      <c r="Q112" s="50">
        <f t="shared" si="10"/>
        <v>0</v>
      </c>
      <c r="R112" s="51">
        <f t="shared" si="11"/>
        <v>0</v>
      </c>
      <c r="S112" s="17" t="str">
        <f t="shared" si="12"/>
        <v>-</v>
      </c>
      <c r="T112" s="51"/>
      <c r="U112" s="14"/>
      <c r="V112" s="51" t="s">
        <v>1</v>
      </c>
      <c r="W112" s="14">
        <v>0</v>
      </c>
      <c r="X112" s="92"/>
      <c r="Y112" s="93" t="str">
        <f t="shared" si="13"/>
        <v xml:space="preserve"> </v>
      </c>
      <c r="Z112" s="94"/>
    </row>
    <row r="113" spans="3:26" ht="15" x14ac:dyDescent="0.3">
      <c r="C113" s="87">
        <f t="shared" si="15"/>
        <v>76</v>
      </c>
      <c r="D113" s="3" t="s">
        <v>103</v>
      </c>
      <c r="E113" s="7">
        <v>3.5</v>
      </c>
      <c r="F113" s="26" t="s">
        <v>1</v>
      </c>
      <c r="G113" s="147" t="str">
        <f t="shared" si="1"/>
        <v>3,5</v>
      </c>
      <c r="H113" s="148">
        <f t="shared" si="2"/>
        <v>0</v>
      </c>
      <c r="I113" s="148">
        <f t="shared" si="3"/>
        <v>3.5</v>
      </c>
      <c r="J113" s="12"/>
      <c r="K113" s="18" t="str">
        <f t="shared" si="14"/>
        <v>n/a</v>
      </c>
      <c r="L113" s="11" t="str">
        <f t="shared" si="5"/>
        <v xml:space="preserve"> </v>
      </c>
      <c r="M113" s="27">
        <f t="shared" si="6"/>
        <v>0</v>
      </c>
      <c r="N113" s="13">
        <f t="shared" si="7"/>
        <v>0</v>
      </c>
      <c r="O113" s="14" t="str">
        <f t="shared" si="8"/>
        <v xml:space="preserve"> </v>
      </c>
      <c r="P113" s="15">
        <f t="shared" si="9"/>
        <v>0</v>
      </c>
      <c r="Q113" s="50">
        <f t="shared" si="10"/>
        <v>0</v>
      </c>
      <c r="R113" s="51">
        <f t="shared" si="11"/>
        <v>0</v>
      </c>
      <c r="S113" s="17" t="str">
        <f t="shared" si="12"/>
        <v>-</v>
      </c>
      <c r="T113" s="51"/>
      <c r="U113" s="14"/>
      <c r="V113" s="51" t="s">
        <v>1</v>
      </c>
      <c r="W113" s="14">
        <v>0</v>
      </c>
      <c r="X113" s="92"/>
      <c r="Y113" s="93" t="str">
        <f t="shared" si="13"/>
        <v xml:space="preserve"> </v>
      </c>
      <c r="Z113" s="94"/>
    </row>
    <row r="114" spans="3:26" ht="15" x14ac:dyDescent="0.3">
      <c r="C114" s="87">
        <f t="shared" si="15"/>
        <v>77</v>
      </c>
      <c r="D114" s="3" t="s">
        <v>107</v>
      </c>
      <c r="E114" s="7">
        <v>3.5</v>
      </c>
      <c r="F114" s="26" t="s">
        <v>1</v>
      </c>
      <c r="G114" s="147" t="str">
        <f t="shared" si="1"/>
        <v>3,5</v>
      </c>
      <c r="H114" s="148">
        <f t="shared" si="2"/>
        <v>0</v>
      </c>
      <c r="I114" s="148">
        <f t="shared" si="3"/>
        <v>3.5</v>
      </c>
      <c r="J114" s="12"/>
      <c r="K114" s="18" t="str">
        <f t="shared" si="14"/>
        <v>n/a</v>
      </c>
      <c r="L114" s="11" t="str">
        <f t="shared" si="5"/>
        <v xml:space="preserve"> </v>
      </c>
      <c r="M114" s="27">
        <f t="shared" si="6"/>
        <v>0</v>
      </c>
      <c r="N114" s="13">
        <f t="shared" si="7"/>
        <v>0</v>
      </c>
      <c r="O114" s="14" t="str">
        <f t="shared" si="8"/>
        <v xml:space="preserve"> </v>
      </c>
      <c r="P114" s="15">
        <f t="shared" si="9"/>
        <v>0</v>
      </c>
      <c r="Q114" s="50">
        <f t="shared" si="10"/>
        <v>0</v>
      </c>
      <c r="R114" s="51">
        <f t="shared" si="11"/>
        <v>0</v>
      </c>
      <c r="S114" s="17" t="str">
        <f t="shared" si="12"/>
        <v>-</v>
      </c>
      <c r="T114" s="51"/>
      <c r="U114" s="14"/>
      <c r="V114" s="51" t="s">
        <v>1</v>
      </c>
      <c r="W114" s="14">
        <v>0</v>
      </c>
      <c r="X114" s="92"/>
      <c r="Y114" s="93" t="str">
        <f t="shared" si="13"/>
        <v xml:space="preserve"> </v>
      </c>
      <c r="Z114" s="94"/>
    </row>
    <row r="115" spans="3:26" ht="15" x14ac:dyDescent="0.3">
      <c r="C115" s="87">
        <f t="shared" si="15"/>
        <v>78</v>
      </c>
      <c r="D115" s="3" t="s">
        <v>108</v>
      </c>
      <c r="E115" s="7">
        <v>3.5</v>
      </c>
      <c r="F115" s="26" t="s">
        <v>1</v>
      </c>
      <c r="G115" s="147" t="str">
        <f t="shared" si="1"/>
        <v>3,5</v>
      </c>
      <c r="H115" s="148">
        <f t="shared" si="2"/>
        <v>0</v>
      </c>
      <c r="I115" s="148">
        <f t="shared" si="3"/>
        <v>3.5</v>
      </c>
      <c r="J115" s="12"/>
      <c r="K115" s="18" t="str">
        <f t="shared" si="14"/>
        <v>n/a</v>
      </c>
      <c r="L115" s="11" t="str">
        <f t="shared" si="5"/>
        <v xml:space="preserve"> </v>
      </c>
      <c r="M115" s="27">
        <f t="shared" si="6"/>
        <v>0</v>
      </c>
      <c r="N115" s="13">
        <f t="shared" si="7"/>
        <v>0</v>
      </c>
      <c r="O115" s="14" t="str">
        <f t="shared" si="8"/>
        <v xml:space="preserve"> </v>
      </c>
      <c r="P115" s="15">
        <f t="shared" si="9"/>
        <v>0</v>
      </c>
      <c r="Q115" s="50">
        <f t="shared" si="10"/>
        <v>0</v>
      </c>
      <c r="R115" s="51">
        <f t="shared" si="11"/>
        <v>0</v>
      </c>
      <c r="S115" s="17" t="str">
        <f t="shared" si="12"/>
        <v>-</v>
      </c>
      <c r="T115" s="51"/>
      <c r="U115" s="14"/>
      <c r="V115" s="51" t="s">
        <v>1</v>
      </c>
      <c r="W115" s="14">
        <v>0</v>
      </c>
      <c r="X115" s="92"/>
      <c r="Y115" s="93" t="str">
        <f t="shared" si="13"/>
        <v xml:space="preserve"> </v>
      </c>
      <c r="Z115" s="94"/>
    </row>
    <row r="116" spans="3:26" ht="15" x14ac:dyDescent="0.3">
      <c r="C116" s="87">
        <f t="shared" si="15"/>
        <v>79</v>
      </c>
      <c r="D116" s="3" t="s">
        <v>112</v>
      </c>
      <c r="E116" s="7">
        <v>3.5</v>
      </c>
      <c r="F116" s="26" t="s">
        <v>1</v>
      </c>
      <c r="G116" s="147" t="str">
        <f t="shared" si="1"/>
        <v>3,5</v>
      </c>
      <c r="H116" s="148">
        <f t="shared" si="2"/>
        <v>0</v>
      </c>
      <c r="I116" s="148">
        <f t="shared" si="3"/>
        <v>3.5</v>
      </c>
      <c r="J116" s="12"/>
      <c r="K116" s="18" t="str">
        <f t="shared" si="14"/>
        <v>n/a</v>
      </c>
      <c r="L116" s="11" t="str">
        <f t="shared" si="5"/>
        <v xml:space="preserve"> </v>
      </c>
      <c r="M116" s="27">
        <f t="shared" si="6"/>
        <v>0</v>
      </c>
      <c r="N116" s="13">
        <f t="shared" si="7"/>
        <v>0</v>
      </c>
      <c r="O116" s="14" t="str">
        <f t="shared" si="8"/>
        <v xml:space="preserve"> </v>
      </c>
      <c r="P116" s="15">
        <f t="shared" si="9"/>
        <v>0</v>
      </c>
      <c r="Q116" s="50">
        <f t="shared" si="10"/>
        <v>0</v>
      </c>
      <c r="R116" s="51">
        <f t="shared" si="11"/>
        <v>0</v>
      </c>
      <c r="S116" s="17" t="str">
        <f t="shared" si="12"/>
        <v>-</v>
      </c>
      <c r="T116" s="51"/>
      <c r="U116" s="14"/>
      <c r="V116" s="51" t="s">
        <v>1</v>
      </c>
      <c r="W116" s="14">
        <v>0</v>
      </c>
      <c r="X116" s="92"/>
      <c r="Y116" s="93" t="str">
        <f t="shared" si="13"/>
        <v xml:space="preserve"> </v>
      </c>
      <c r="Z116" s="94"/>
    </row>
    <row r="117" spans="3:26" ht="15" x14ac:dyDescent="0.3">
      <c r="C117" s="87">
        <f t="shared" ref="C117:C119" si="16">C116+1</f>
        <v>80</v>
      </c>
      <c r="D117" s="3" t="s">
        <v>116</v>
      </c>
      <c r="E117" s="7">
        <v>3.5</v>
      </c>
      <c r="F117" s="26" t="s">
        <v>1</v>
      </c>
      <c r="G117" s="147" t="str">
        <f t="shared" si="1"/>
        <v>3,5</v>
      </c>
      <c r="H117" s="148">
        <f t="shared" si="2"/>
        <v>0</v>
      </c>
      <c r="I117" s="148">
        <f t="shared" si="3"/>
        <v>3.5</v>
      </c>
      <c r="J117" s="12"/>
      <c r="K117" s="18" t="str">
        <f t="shared" si="14"/>
        <v>n/a</v>
      </c>
      <c r="L117" s="11" t="str">
        <f t="shared" si="5"/>
        <v xml:space="preserve"> </v>
      </c>
      <c r="M117" s="27">
        <f t="shared" si="6"/>
        <v>0</v>
      </c>
      <c r="N117" s="13">
        <f t="shared" si="7"/>
        <v>0</v>
      </c>
      <c r="O117" s="14" t="str">
        <f t="shared" si="8"/>
        <v xml:space="preserve"> </v>
      </c>
      <c r="P117" s="15">
        <f t="shared" si="9"/>
        <v>0</v>
      </c>
      <c r="Q117" s="50">
        <f t="shared" si="10"/>
        <v>0</v>
      </c>
      <c r="R117" s="51">
        <f t="shared" si="11"/>
        <v>0</v>
      </c>
      <c r="S117" s="17" t="str">
        <f t="shared" si="12"/>
        <v>-</v>
      </c>
      <c r="T117" s="51"/>
      <c r="U117" s="14"/>
      <c r="V117" s="51" t="s">
        <v>1</v>
      </c>
      <c r="W117" s="14">
        <v>0</v>
      </c>
      <c r="X117" s="92"/>
      <c r="Y117" s="93" t="str">
        <f t="shared" si="13"/>
        <v xml:space="preserve"> </v>
      </c>
      <c r="Z117" s="94"/>
    </row>
    <row r="118" spans="3:26" ht="15" x14ac:dyDescent="0.3">
      <c r="C118" s="87">
        <f t="shared" si="16"/>
        <v>81</v>
      </c>
      <c r="D118" s="3" t="s">
        <v>225</v>
      </c>
      <c r="E118" s="7">
        <v>3.5</v>
      </c>
      <c r="F118" s="26" t="s">
        <v>1</v>
      </c>
      <c r="G118" s="147" t="str">
        <f t="shared" si="1"/>
        <v>3,5</v>
      </c>
      <c r="H118" s="148">
        <f t="shared" si="2"/>
        <v>0</v>
      </c>
      <c r="I118" s="148">
        <f t="shared" si="3"/>
        <v>3.5</v>
      </c>
      <c r="J118" s="12"/>
      <c r="K118" s="18" t="str">
        <f t="shared" si="14"/>
        <v>n/a</v>
      </c>
      <c r="L118" s="11" t="str">
        <f t="shared" si="5"/>
        <v xml:space="preserve"> </v>
      </c>
      <c r="M118" s="27">
        <f t="shared" si="6"/>
        <v>0</v>
      </c>
      <c r="N118" s="13">
        <f t="shared" si="7"/>
        <v>0</v>
      </c>
      <c r="O118" s="14" t="str">
        <f t="shared" si="8"/>
        <v xml:space="preserve"> </v>
      </c>
      <c r="P118" s="15">
        <f t="shared" si="9"/>
        <v>0</v>
      </c>
      <c r="Q118" s="50">
        <f t="shared" si="10"/>
        <v>0</v>
      </c>
      <c r="R118" s="51">
        <f t="shared" si="11"/>
        <v>0</v>
      </c>
      <c r="S118" s="17" t="str">
        <f t="shared" si="12"/>
        <v>-</v>
      </c>
      <c r="T118" s="51"/>
      <c r="U118" s="14"/>
      <c r="V118" s="51" t="s">
        <v>1</v>
      </c>
      <c r="W118" s="14">
        <v>0</v>
      </c>
      <c r="X118" s="92"/>
      <c r="Y118" s="93" t="str">
        <f t="shared" si="13"/>
        <v xml:space="preserve"> </v>
      </c>
      <c r="Z118" s="94"/>
    </row>
    <row r="119" spans="3:26" ht="15" x14ac:dyDescent="0.3">
      <c r="C119" s="87">
        <f t="shared" si="16"/>
        <v>82</v>
      </c>
      <c r="D119" s="3" t="s">
        <v>120</v>
      </c>
      <c r="E119" s="7">
        <v>3.5</v>
      </c>
      <c r="F119" s="26" t="s">
        <v>1</v>
      </c>
      <c r="G119" s="147" t="str">
        <f t="shared" si="1"/>
        <v>3,5</v>
      </c>
      <c r="H119" s="148">
        <f t="shared" si="2"/>
        <v>0</v>
      </c>
      <c r="I119" s="148">
        <f t="shared" si="3"/>
        <v>3.5</v>
      </c>
      <c r="J119" s="12"/>
      <c r="K119" s="18" t="str">
        <f t="shared" si="14"/>
        <v>n/a</v>
      </c>
      <c r="L119" s="11" t="str">
        <f t="shared" si="5"/>
        <v xml:space="preserve"> </v>
      </c>
      <c r="M119" s="27">
        <f t="shared" si="6"/>
        <v>0</v>
      </c>
      <c r="N119" s="13">
        <f t="shared" si="7"/>
        <v>0</v>
      </c>
      <c r="O119" s="14" t="str">
        <f t="shared" si="8"/>
        <v xml:space="preserve"> </v>
      </c>
      <c r="P119" s="15">
        <f t="shared" si="9"/>
        <v>0</v>
      </c>
      <c r="Q119" s="50">
        <f t="shared" si="10"/>
        <v>0</v>
      </c>
      <c r="R119" s="51">
        <f t="shared" si="11"/>
        <v>0</v>
      </c>
      <c r="S119" s="17" t="str">
        <f t="shared" si="12"/>
        <v>-</v>
      </c>
      <c r="T119" s="51"/>
      <c r="U119" s="14"/>
      <c r="V119" s="51" t="s">
        <v>1</v>
      </c>
      <c r="W119" s="14">
        <v>0</v>
      </c>
      <c r="X119" s="92"/>
      <c r="Y119" s="93" t="str">
        <f t="shared" si="13"/>
        <v xml:space="preserve"> </v>
      </c>
      <c r="Z119" s="94"/>
    </row>
    <row r="120" spans="3:26" ht="15" x14ac:dyDescent="0.3">
      <c r="C120" s="87">
        <f t="shared" ref="C120:C151" si="17">C119+1</f>
        <v>83</v>
      </c>
      <c r="D120" s="3" t="s">
        <v>231</v>
      </c>
      <c r="E120" s="7">
        <v>3.5</v>
      </c>
      <c r="F120" s="26" t="s">
        <v>1</v>
      </c>
      <c r="G120" s="147" t="str">
        <f t="shared" si="1"/>
        <v>3,5</v>
      </c>
      <c r="H120" s="148">
        <f t="shared" si="2"/>
        <v>0</v>
      </c>
      <c r="I120" s="148">
        <f t="shared" si="3"/>
        <v>3.5</v>
      </c>
      <c r="J120" s="12"/>
      <c r="K120" s="18" t="str">
        <f t="shared" si="14"/>
        <v>n/a</v>
      </c>
      <c r="L120" s="11" t="str">
        <f t="shared" si="5"/>
        <v xml:space="preserve"> </v>
      </c>
      <c r="M120" s="27">
        <f t="shared" si="6"/>
        <v>0</v>
      </c>
      <c r="N120" s="13">
        <f t="shared" si="7"/>
        <v>0</v>
      </c>
      <c r="O120" s="14" t="str">
        <f t="shared" si="8"/>
        <v xml:space="preserve"> </v>
      </c>
      <c r="P120" s="15">
        <f t="shared" si="9"/>
        <v>0</v>
      </c>
      <c r="Q120" s="50">
        <f t="shared" si="10"/>
        <v>0</v>
      </c>
      <c r="R120" s="51">
        <f t="shared" si="11"/>
        <v>0</v>
      </c>
      <c r="S120" s="17" t="str">
        <f t="shared" si="12"/>
        <v>-</v>
      </c>
      <c r="T120" s="51"/>
      <c r="U120" s="14"/>
      <c r="V120" s="51" t="s">
        <v>1</v>
      </c>
      <c r="W120" s="14">
        <v>0</v>
      </c>
      <c r="X120" s="92"/>
      <c r="Y120" s="93" t="str">
        <f t="shared" si="13"/>
        <v xml:space="preserve"> </v>
      </c>
      <c r="Z120" s="94"/>
    </row>
    <row r="121" spans="3:26" ht="15" x14ac:dyDescent="0.3">
      <c r="C121" s="87">
        <f t="shared" si="17"/>
        <v>84</v>
      </c>
      <c r="D121" s="3" t="s">
        <v>123</v>
      </c>
      <c r="E121" s="7">
        <v>3.5</v>
      </c>
      <c r="F121" s="26" t="s">
        <v>1</v>
      </c>
      <c r="G121" s="147" t="str">
        <f t="shared" si="1"/>
        <v>3,5</v>
      </c>
      <c r="H121" s="148">
        <f t="shared" si="2"/>
        <v>0</v>
      </c>
      <c r="I121" s="148">
        <f t="shared" si="3"/>
        <v>3.5</v>
      </c>
      <c r="J121" s="12"/>
      <c r="K121" s="18" t="str">
        <f t="shared" si="14"/>
        <v>n/a</v>
      </c>
      <c r="L121" s="11" t="str">
        <f t="shared" si="5"/>
        <v xml:space="preserve"> </v>
      </c>
      <c r="M121" s="27">
        <f t="shared" si="6"/>
        <v>0</v>
      </c>
      <c r="N121" s="13">
        <f t="shared" si="7"/>
        <v>0</v>
      </c>
      <c r="O121" s="14" t="str">
        <f t="shared" si="8"/>
        <v xml:space="preserve"> </v>
      </c>
      <c r="P121" s="15">
        <f t="shared" si="9"/>
        <v>0</v>
      </c>
      <c r="Q121" s="50">
        <f t="shared" si="10"/>
        <v>0</v>
      </c>
      <c r="R121" s="51">
        <f t="shared" si="11"/>
        <v>0</v>
      </c>
      <c r="S121" s="17" t="str">
        <f t="shared" si="12"/>
        <v>-</v>
      </c>
      <c r="T121" s="51"/>
      <c r="U121" s="14"/>
      <c r="V121" s="51" t="s">
        <v>1</v>
      </c>
      <c r="W121" s="14">
        <v>0</v>
      </c>
      <c r="X121" s="92"/>
      <c r="Y121" s="93" t="str">
        <f t="shared" si="13"/>
        <v xml:space="preserve"> </v>
      </c>
      <c r="Z121" s="94"/>
    </row>
    <row r="122" spans="3:26" ht="15" x14ac:dyDescent="0.3">
      <c r="C122" s="87">
        <f t="shared" si="17"/>
        <v>85</v>
      </c>
      <c r="D122" s="3" t="s">
        <v>239</v>
      </c>
      <c r="E122" s="7">
        <v>3.5</v>
      </c>
      <c r="F122" s="26" t="s">
        <v>1</v>
      </c>
      <c r="G122" s="147" t="str">
        <f t="shared" si="1"/>
        <v>3,5</v>
      </c>
      <c r="H122" s="148">
        <f t="shared" si="2"/>
        <v>0</v>
      </c>
      <c r="I122" s="148">
        <f t="shared" si="3"/>
        <v>3.5</v>
      </c>
      <c r="J122" s="12"/>
      <c r="K122" s="18" t="str">
        <f t="shared" ref="K122:K150" si="18">IF(M122 &gt; 0, K121+1, "n/a")</f>
        <v>n/a</v>
      </c>
      <c r="L122" s="11" t="str">
        <f t="shared" si="5"/>
        <v xml:space="preserve"> </v>
      </c>
      <c r="M122" s="27">
        <f t="shared" si="6"/>
        <v>0</v>
      </c>
      <c r="N122" s="13">
        <f t="shared" si="7"/>
        <v>0</v>
      </c>
      <c r="O122" s="14" t="str">
        <f t="shared" si="8"/>
        <v xml:space="preserve"> </v>
      </c>
      <c r="P122" s="15">
        <f t="shared" si="9"/>
        <v>0</v>
      </c>
      <c r="Q122" s="50">
        <f t="shared" si="10"/>
        <v>0</v>
      </c>
      <c r="R122" s="51">
        <f t="shared" si="11"/>
        <v>0</v>
      </c>
      <c r="S122" s="17" t="str">
        <f t="shared" si="12"/>
        <v>-</v>
      </c>
      <c r="T122" s="51"/>
      <c r="U122" s="14"/>
      <c r="V122" s="51" t="s">
        <v>1</v>
      </c>
      <c r="W122" s="14">
        <v>0</v>
      </c>
      <c r="X122" s="92"/>
      <c r="Y122" s="93" t="str">
        <f t="shared" si="13"/>
        <v xml:space="preserve"> </v>
      </c>
      <c r="Z122" s="94"/>
    </row>
    <row r="123" spans="3:26" ht="15" x14ac:dyDescent="0.3">
      <c r="C123" s="87">
        <f t="shared" si="17"/>
        <v>86</v>
      </c>
      <c r="D123" s="3" t="s">
        <v>128</v>
      </c>
      <c r="E123" s="7">
        <v>3.5</v>
      </c>
      <c r="F123" s="26" t="s">
        <v>1</v>
      </c>
      <c r="G123" s="147" t="str">
        <f t="shared" si="1"/>
        <v>3,5</v>
      </c>
      <c r="H123" s="148">
        <f t="shared" si="2"/>
        <v>0</v>
      </c>
      <c r="I123" s="148">
        <f t="shared" si="3"/>
        <v>3.5</v>
      </c>
      <c r="J123" s="12"/>
      <c r="K123" s="18" t="str">
        <f t="shared" si="18"/>
        <v>n/a</v>
      </c>
      <c r="L123" s="11" t="str">
        <f t="shared" si="5"/>
        <v xml:space="preserve"> </v>
      </c>
      <c r="M123" s="27">
        <f t="shared" si="6"/>
        <v>0</v>
      </c>
      <c r="N123" s="13">
        <f t="shared" si="7"/>
        <v>0</v>
      </c>
      <c r="O123" s="14" t="str">
        <f t="shared" si="8"/>
        <v xml:space="preserve"> </v>
      </c>
      <c r="P123" s="15">
        <f t="shared" si="9"/>
        <v>0</v>
      </c>
      <c r="Q123" s="50">
        <f t="shared" si="10"/>
        <v>0</v>
      </c>
      <c r="R123" s="51">
        <f t="shared" si="11"/>
        <v>0</v>
      </c>
      <c r="S123" s="17" t="str">
        <f t="shared" si="12"/>
        <v>-</v>
      </c>
      <c r="T123" s="51"/>
      <c r="U123" s="14"/>
      <c r="V123" s="51" t="s">
        <v>1</v>
      </c>
      <c r="W123" s="14">
        <v>0</v>
      </c>
      <c r="X123" s="92"/>
      <c r="Y123" s="93" t="str">
        <f t="shared" si="13"/>
        <v xml:space="preserve"> </v>
      </c>
      <c r="Z123" s="94"/>
    </row>
    <row r="124" spans="3:26" ht="15" x14ac:dyDescent="0.3">
      <c r="C124" s="87">
        <f t="shared" si="17"/>
        <v>87</v>
      </c>
      <c r="D124" s="3" t="s">
        <v>132</v>
      </c>
      <c r="E124" s="7">
        <v>3.5</v>
      </c>
      <c r="F124" s="26" t="s">
        <v>1</v>
      </c>
      <c r="G124" s="147" t="str">
        <f t="shared" si="1"/>
        <v>3,5</v>
      </c>
      <c r="H124" s="148">
        <f t="shared" si="2"/>
        <v>0</v>
      </c>
      <c r="I124" s="148">
        <f t="shared" si="3"/>
        <v>3.5</v>
      </c>
      <c r="J124" s="12"/>
      <c r="K124" s="18" t="str">
        <f t="shared" si="18"/>
        <v>n/a</v>
      </c>
      <c r="L124" s="11" t="str">
        <f t="shared" si="5"/>
        <v xml:space="preserve"> </v>
      </c>
      <c r="M124" s="27">
        <f t="shared" si="6"/>
        <v>0</v>
      </c>
      <c r="N124" s="13">
        <f t="shared" si="7"/>
        <v>0</v>
      </c>
      <c r="O124" s="14" t="str">
        <f t="shared" si="8"/>
        <v xml:space="preserve"> </v>
      </c>
      <c r="P124" s="15">
        <f t="shared" si="9"/>
        <v>0</v>
      </c>
      <c r="Q124" s="50">
        <f t="shared" si="10"/>
        <v>0</v>
      </c>
      <c r="R124" s="51">
        <f t="shared" si="11"/>
        <v>0</v>
      </c>
      <c r="S124" s="17" t="str">
        <f t="shared" si="12"/>
        <v>-</v>
      </c>
      <c r="T124" s="51"/>
      <c r="U124" s="14"/>
      <c r="V124" s="51" t="s">
        <v>1</v>
      </c>
      <c r="W124" s="14">
        <v>0</v>
      </c>
      <c r="X124" s="92"/>
      <c r="Y124" s="93" t="str">
        <f t="shared" si="13"/>
        <v xml:space="preserve"> </v>
      </c>
      <c r="Z124" s="94"/>
    </row>
    <row r="125" spans="3:26" ht="15" x14ac:dyDescent="0.3">
      <c r="C125" s="87">
        <f t="shared" si="17"/>
        <v>88</v>
      </c>
      <c r="D125" s="3" t="s">
        <v>244</v>
      </c>
      <c r="E125" s="7">
        <v>3.5</v>
      </c>
      <c r="F125" s="26" t="s">
        <v>1</v>
      </c>
      <c r="G125" s="147" t="str">
        <f t="shared" si="1"/>
        <v>3,5</v>
      </c>
      <c r="H125" s="148">
        <f t="shared" si="2"/>
        <v>0</v>
      </c>
      <c r="I125" s="148">
        <f t="shared" si="3"/>
        <v>3.5</v>
      </c>
      <c r="J125" s="12"/>
      <c r="K125" s="18" t="str">
        <f t="shared" si="18"/>
        <v>n/a</v>
      </c>
      <c r="L125" s="11" t="str">
        <f t="shared" si="5"/>
        <v xml:space="preserve"> </v>
      </c>
      <c r="M125" s="27">
        <f t="shared" si="6"/>
        <v>0</v>
      </c>
      <c r="N125" s="13">
        <f t="shared" si="7"/>
        <v>0</v>
      </c>
      <c r="O125" s="14" t="str">
        <f t="shared" si="8"/>
        <v xml:space="preserve"> </v>
      </c>
      <c r="P125" s="15">
        <f t="shared" si="9"/>
        <v>0</v>
      </c>
      <c r="Q125" s="50">
        <f t="shared" si="10"/>
        <v>0</v>
      </c>
      <c r="R125" s="51">
        <f t="shared" si="11"/>
        <v>0</v>
      </c>
      <c r="S125" s="17" t="str">
        <f t="shared" si="12"/>
        <v>-</v>
      </c>
      <c r="T125" s="51"/>
      <c r="U125" s="14"/>
      <c r="V125" s="51" t="s">
        <v>1</v>
      </c>
      <c r="W125" s="14">
        <v>0</v>
      </c>
      <c r="X125" s="92"/>
      <c r="Y125" s="93" t="str">
        <f t="shared" si="13"/>
        <v xml:space="preserve"> </v>
      </c>
      <c r="Z125" s="94"/>
    </row>
    <row r="126" spans="3:26" ht="15" x14ac:dyDescent="0.3">
      <c r="C126" s="87">
        <f t="shared" si="17"/>
        <v>89</v>
      </c>
      <c r="D126" s="3" t="s">
        <v>289</v>
      </c>
      <c r="E126" s="7">
        <v>3.5</v>
      </c>
      <c r="F126" s="26" t="s">
        <v>1</v>
      </c>
      <c r="G126" s="147" t="str">
        <f t="shared" si="1"/>
        <v>3,5</v>
      </c>
      <c r="H126" s="148">
        <f t="shared" si="2"/>
        <v>0</v>
      </c>
      <c r="I126" s="148">
        <f t="shared" si="3"/>
        <v>3.5</v>
      </c>
      <c r="J126" s="12"/>
      <c r="K126" s="18" t="str">
        <f t="shared" si="18"/>
        <v>n/a</v>
      </c>
      <c r="L126" s="11" t="str">
        <f t="shared" si="5"/>
        <v xml:space="preserve"> </v>
      </c>
      <c r="M126" s="27">
        <f t="shared" si="6"/>
        <v>0</v>
      </c>
      <c r="N126" s="13">
        <f t="shared" si="7"/>
        <v>0</v>
      </c>
      <c r="O126" s="14" t="str">
        <f t="shared" si="8"/>
        <v xml:space="preserve"> </v>
      </c>
      <c r="P126" s="15">
        <f t="shared" si="9"/>
        <v>0</v>
      </c>
      <c r="Q126" s="50">
        <f t="shared" si="10"/>
        <v>0</v>
      </c>
      <c r="R126" s="51">
        <f t="shared" si="11"/>
        <v>0</v>
      </c>
      <c r="S126" s="17" t="str">
        <f t="shared" si="12"/>
        <v>-</v>
      </c>
      <c r="T126" s="51"/>
      <c r="U126" s="14"/>
      <c r="V126" s="51" t="s">
        <v>1</v>
      </c>
      <c r="W126" s="14">
        <v>0</v>
      </c>
      <c r="X126" s="92"/>
      <c r="Y126" s="93" t="str">
        <f t="shared" si="13"/>
        <v xml:space="preserve"> </v>
      </c>
      <c r="Z126" s="94"/>
    </row>
    <row r="127" spans="3:26" ht="15" x14ac:dyDescent="0.3">
      <c r="C127" s="87">
        <f t="shared" si="17"/>
        <v>90</v>
      </c>
      <c r="D127" s="3" t="s">
        <v>247</v>
      </c>
      <c r="E127" s="7">
        <v>3.5</v>
      </c>
      <c r="F127" s="26" t="s">
        <v>1</v>
      </c>
      <c r="G127" s="147" t="str">
        <f t="shared" si="1"/>
        <v>3,5</v>
      </c>
      <c r="H127" s="148">
        <f t="shared" si="2"/>
        <v>0</v>
      </c>
      <c r="I127" s="148">
        <f t="shared" si="3"/>
        <v>3.5</v>
      </c>
      <c r="J127" s="12"/>
      <c r="K127" s="18" t="str">
        <f t="shared" si="18"/>
        <v>n/a</v>
      </c>
      <c r="L127" s="11" t="str">
        <f t="shared" si="5"/>
        <v xml:space="preserve"> </v>
      </c>
      <c r="M127" s="27">
        <f t="shared" si="6"/>
        <v>0</v>
      </c>
      <c r="N127" s="13">
        <f t="shared" si="7"/>
        <v>0</v>
      </c>
      <c r="O127" s="14" t="str">
        <f t="shared" si="8"/>
        <v xml:space="preserve"> </v>
      </c>
      <c r="P127" s="15">
        <f t="shared" si="9"/>
        <v>0</v>
      </c>
      <c r="Q127" s="50">
        <f t="shared" si="10"/>
        <v>0</v>
      </c>
      <c r="R127" s="51">
        <f t="shared" si="11"/>
        <v>0</v>
      </c>
      <c r="S127" s="17" t="str">
        <f t="shared" si="12"/>
        <v>-</v>
      </c>
      <c r="T127" s="51"/>
      <c r="U127" s="14"/>
      <c r="V127" s="51" t="s">
        <v>1</v>
      </c>
      <c r="W127" s="14">
        <v>0</v>
      </c>
      <c r="X127" s="92"/>
      <c r="Y127" s="93" t="str">
        <f t="shared" si="13"/>
        <v xml:space="preserve"> </v>
      </c>
      <c r="Z127" s="94"/>
    </row>
    <row r="128" spans="3:26" ht="15" x14ac:dyDescent="0.3">
      <c r="C128" s="87">
        <f t="shared" si="17"/>
        <v>91</v>
      </c>
      <c r="D128" s="3" t="s">
        <v>138</v>
      </c>
      <c r="E128" s="7">
        <v>3.5</v>
      </c>
      <c r="F128" s="26" t="s">
        <v>1</v>
      </c>
      <c r="G128" s="147" t="str">
        <f t="shared" si="1"/>
        <v>3,5</v>
      </c>
      <c r="H128" s="148">
        <f t="shared" si="2"/>
        <v>0</v>
      </c>
      <c r="I128" s="148">
        <f t="shared" si="3"/>
        <v>3.5</v>
      </c>
      <c r="J128" s="12"/>
      <c r="K128" s="18" t="str">
        <f t="shared" si="18"/>
        <v>n/a</v>
      </c>
      <c r="L128" s="11" t="str">
        <f t="shared" si="5"/>
        <v xml:space="preserve"> </v>
      </c>
      <c r="M128" s="27">
        <f t="shared" si="6"/>
        <v>0</v>
      </c>
      <c r="N128" s="13">
        <f t="shared" si="7"/>
        <v>0</v>
      </c>
      <c r="O128" s="14" t="str">
        <f t="shared" si="8"/>
        <v xml:space="preserve"> </v>
      </c>
      <c r="P128" s="15">
        <f t="shared" si="9"/>
        <v>0</v>
      </c>
      <c r="Q128" s="50">
        <f t="shared" si="10"/>
        <v>0</v>
      </c>
      <c r="R128" s="51">
        <f t="shared" si="11"/>
        <v>0</v>
      </c>
      <c r="S128" s="17" t="str">
        <f t="shared" si="12"/>
        <v>-</v>
      </c>
      <c r="T128" s="51"/>
      <c r="U128" s="14"/>
      <c r="V128" s="51" t="s">
        <v>1</v>
      </c>
      <c r="W128" s="14">
        <v>0</v>
      </c>
      <c r="X128" s="92"/>
      <c r="Y128" s="93" t="str">
        <f t="shared" si="13"/>
        <v xml:space="preserve"> </v>
      </c>
      <c r="Z128" s="94"/>
    </row>
    <row r="129" spans="3:26" ht="15" x14ac:dyDescent="0.3">
      <c r="C129" s="87">
        <f t="shared" si="17"/>
        <v>92</v>
      </c>
      <c r="D129" s="3" t="s">
        <v>142</v>
      </c>
      <c r="E129" s="7">
        <v>3.5</v>
      </c>
      <c r="F129" s="26" t="s">
        <v>1</v>
      </c>
      <c r="G129" s="147" t="str">
        <f t="shared" si="1"/>
        <v>3,5</v>
      </c>
      <c r="H129" s="148">
        <f t="shared" si="2"/>
        <v>0</v>
      </c>
      <c r="I129" s="148">
        <f t="shared" si="3"/>
        <v>3.5</v>
      </c>
      <c r="J129" s="12"/>
      <c r="K129" s="18" t="str">
        <f t="shared" si="18"/>
        <v>n/a</v>
      </c>
      <c r="L129" s="11" t="str">
        <f t="shared" si="5"/>
        <v xml:space="preserve"> </v>
      </c>
      <c r="M129" s="27">
        <f t="shared" si="6"/>
        <v>0</v>
      </c>
      <c r="N129" s="13">
        <f t="shared" si="7"/>
        <v>0</v>
      </c>
      <c r="O129" s="14" t="str">
        <f t="shared" si="8"/>
        <v xml:space="preserve"> </v>
      </c>
      <c r="P129" s="15">
        <f t="shared" si="9"/>
        <v>0</v>
      </c>
      <c r="Q129" s="50">
        <f t="shared" si="10"/>
        <v>0</v>
      </c>
      <c r="R129" s="51">
        <f t="shared" si="11"/>
        <v>0</v>
      </c>
      <c r="S129" s="17" t="str">
        <f t="shared" si="12"/>
        <v>-</v>
      </c>
      <c r="T129" s="51"/>
      <c r="U129" s="14"/>
      <c r="V129" s="51" t="s">
        <v>1</v>
      </c>
      <c r="W129" s="14">
        <v>0</v>
      </c>
      <c r="X129" s="92"/>
      <c r="Y129" s="93" t="str">
        <f t="shared" si="13"/>
        <v xml:space="preserve"> </v>
      </c>
      <c r="Z129" s="94"/>
    </row>
    <row r="130" spans="3:26" ht="15" x14ac:dyDescent="0.3">
      <c r="C130" s="87">
        <f t="shared" si="17"/>
        <v>93</v>
      </c>
      <c r="D130" s="3" t="s">
        <v>256</v>
      </c>
      <c r="E130" s="7">
        <v>3.5</v>
      </c>
      <c r="F130" s="26" t="s">
        <v>1</v>
      </c>
      <c r="G130" s="147" t="str">
        <f t="shared" si="1"/>
        <v>3,5</v>
      </c>
      <c r="H130" s="148">
        <f t="shared" si="2"/>
        <v>0</v>
      </c>
      <c r="I130" s="148">
        <f t="shared" si="3"/>
        <v>3.5</v>
      </c>
      <c r="J130" s="12"/>
      <c r="K130" s="18" t="str">
        <f t="shared" si="18"/>
        <v>n/a</v>
      </c>
      <c r="L130" s="11" t="str">
        <f t="shared" si="5"/>
        <v xml:space="preserve"> </v>
      </c>
      <c r="M130" s="27">
        <f t="shared" si="6"/>
        <v>0</v>
      </c>
      <c r="N130" s="13">
        <f t="shared" si="7"/>
        <v>0</v>
      </c>
      <c r="O130" s="14" t="str">
        <f t="shared" si="8"/>
        <v xml:space="preserve"> </v>
      </c>
      <c r="P130" s="15">
        <f t="shared" si="9"/>
        <v>0</v>
      </c>
      <c r="Q130" s="50">
        <f t="shared" si="10"/>
        <v>0</v>
      </c>
      <c r="R130" s="51">
        <f t="shared" si="11"/>
        <v>0</v>
      </c>
      <c r="S130" s="17" t="str">
        <f t="shared" si="12"/>
        <v>-</v>
      </c>
      <c r="T130" s="51"/>
      <c r="U130" s="14"/>
      <c r="V130" s="51" t="s">
        <v>1</v>
      </c>
      <c r="W130" s="14">
        <v>0</v>
      </c>
      <c r="X130" s="92"/>
      <c r="Y130" s="93" t="str">
        <f t="shared" si="13"/>
        <v xml:space="preserve"> </v>
      </c>
      <c r="Z130" s="94"/>
    </row>
    <row r="131" spans="3:26" ht="15" x14ac:dyDescent="0.3">
      <c r="C131" s="87">
        <f t="shared" si="17"/>
        <v>94</v>
      </c>
      <c r="D131" s="3" t="s">
        <v>257</v>
      </c>
      <c r="E131" s="7">
        <v>3.5</v>
      </c>
      <c r="F131" s="26" t="s">
        <v>1</v>
      </c>
      <c r="G131" s="147" t="str">
        <f t="shared" si="1"/>
        <v>3,5</v>
      </c>
      <c r="H131" s="148">
        <f t="shared" si="2"/>
        <v>0</v>
      </c>
      <c r="I131" s="148">
        <f t="shared" si="3"/>
        <v>3.5</v>
      </c>
      <c r="J131" s="12"/>
      <c r="K131" s="18" t="str">
        <f t="shared" si="18"/>
        <v>n/a</v>
      </c>
      <c r="L131" s="11" t="str">
        <f t="shared" si="5"/>
        <v xml:space="preserve"> </v>
      </c>
      <c r="M131" s="27">
        <f t="shared" si="6"/>
        <v>0</v>
      </c>
      <c r="N131" s="13">
        <f t="shared" si="7"/>
        <v>0</v>
      </c>
      <c r="O131" s="14" t="str">
        <f t="shared" si="8"/>
        <v xml:space="preserve"> </v>
      </c>
      <c r="P131" s="15">
        <f t="shared" si="9"/>
        <v>0</v>
      </c>
      <c r="Q131" s="50">
        <f t="shared" si="10"/>
        <v>0</v>
      </c>
      <c r="R131" s="51">
        <f t="shared" si="11"/>
        <v>0</v>
      </c>
      <c r="S131" s="17" t="str">
        <f t="shared" si="12"/>
        <v>-</v>
      </c>
      <c r="T131" s="51"/>
      <c r="U131" s="14"/>
      <c r="V131" s="51" t="s">
        <v>1</v>
      </c>
      <c r="W131" s="14">
        <v>0</v>
      </c>
      <c r="X131" s="92"/>
      <c r="Y131" s="93" t="str">
        <f t="shared" si="13"/>
        <v xml:space="preserve"> </v>
      </c>
      <c r="Z131" s="94"/>
    </row>
    <row r="132" spans="3:26" ht="15" x14ac:dyDescent="0.3">
      <c r="C132" s="87">
        <f t="shared" si="17"/>
        <v>95</v>
      </c>
      <c r="D132" s="3" t="s">
        <v>147</v>
      </c>
      <c r="E132" s="7">
        <v>3.5</v>
      </c>
      <c r="F132" s="26" t="s">
        <v>1</v>
      </c>
      <c r="G132" s="147" t="str">
        <f t="shared" si="1"/>
        <v>3,5</v>
      </c>
      <c r="H132" s="148">
        <f t="shared" si="2"/>
        <v>0</v>
      </c>
      <c r="I132" s="148">
        <f t="shared" si="3"/>
        <v>3.5</v>
      </c>
      <c r="J132" s="12"/>
      <c r="K132" s="18" t="str">
        <f t="shared" si="18"/>
        <v>n/a</v>
      </c>
      <c r="L132" s="11" t="str">
        <f t="shared" si="5"/>
        <v xml:space="preserve"> </v>
      </c>
      <c r="M132" s="27">
        <f t="shared" si="6"/>
        <v>0</v>
      </c>
      <c r="N132" s="13">
        <f t="shared" si="7"/>
        <v>0</v>
      </c>
      <c r="O132" s="14" t="str">
        <f t="shared" si="8"/>
        <v xml:space="preserve"> </v>
      </c>
      <c r="P132" s="15">
        <f t="shared" si="9"/>
        <v>0</v>
      </c>
      <c r="Q132" s="50">
        <f t="shared" si="10"/>
        <v>0</v>
      </c>
      <c r="R132" s="51">
        <f t="shared" si="11"/>
        <v>0</v>
      </c>
      <c r="S132" s="17" t="str">
        <f t="shared" si="12"/>
        <v>-</v>
      </c>
      <c r="T132" s="51"/>
      <c r="U132" s="14"/>
      <c r="V132" s="51" t="s">
        <v>1</v>
      </c>
      <c r="W132" s="14">
        <v>0</v>
      </c>
      <c r="X132" s="92"/>
      <c r="Y132" s="93" t="str">
        <f t="shared" si="13"/>
        <v xml:space="preserve"> </v>
      </c>
      <c r="Z132" s="94"/>
    </row>
    <row r="133" spans="3:26" ht="15" x14ac:dyDescent="0.3">
      <c r="C133" s="87">
        <f t="shared" si="17"/>
        <v>96</v>
      </c>
      <c r="D133" s="3" t="s">
        <v>148</v>
      </c>
      <c r="E133" s="7">
        <v>3.5</v>
      </c>
      <c r="F133" s="26" t="s">
        <v>1</v>
      </c>
      <c r="G133" s="147" t="str">
        <f t="shared" si="1"/>
        <v>3,5</v>
      </c>
      <c r="H133" s="148">
        <f t="shared" si="2"/>
        <v>0</v>
      </c>
      <c r="I133" s="148">
        <f t="shared" si="3"/>
        <v>3.5</v>
      </c>
      <c r="J133" s="12"/>
      <c r="K133" s="18" t="str">
        <f t="shared" si="18"/>
        <v>n/a</v>
      </c>
      <c r="L133" s="11" t="str">
        <f t="shared" si="5"/>
        <v xml:space="preserve"> </v>
      </c>
      <c r="M133" s="27">
        <f t="shared" si="6"/>
        <v>0</v>
      </c>
      <c r="N133" s="13">
        <f t="shared" si="7"/>
        <v>0</v>
      </c>
      <c r="O133" s="14" t="str">
        <f t="shared" si="8"/>
        <v xml:space="preserve"> </v>
      </c>
      <c r="P133" s="15">
        <f t="shared" si="9"/>
        <v>0</v>
      </c>
      <c r="Q133" s="50">
        <f t="shared" si="10"/>
        <v>0</v>
      </c>
      <c r="R133" s="51">
        <f t="shared" si="11"/>
        <v>0</v>
      </c>
      <c r="S133" s="17" t="str">
        <f t="shared" si="12"/>
        <v>-</v>
      </c>
      <c r="T133" s="51"/>
      <c r="U133" s="14"/>
      <c r="V133" s="51" t="s">
        <v>1</v>
      </c>
      <c r="W133" s="14">
        <v>0</v>
      </c>
      <c r="X133" s="92"/>
      <c r="Y133" s="93" t="str">
        <f t="shared" si="13"/>
        <v xml:space="preserve"> </v>
      </c>
      <c r="Z133" s="94"/>
    </row>
    <row r="134" spans="3:26" ht="15" x14ac:dyDescent="0.3">
      <c r="C134" s="87">
        <f t="shared" si="17"/>
        <v>97</v>
      </c>
      <c r="D134" s="3" t="s">
        <v>262</v>
      </c>
      <c r="E134" s="7">
        <v>3.5</v>
      </c>
      <c r="F134" s="26" t="s">
        <v>1</v>
      </c>
      <c r="G134" s="147" t="str">
        <f t="shared" si="1"/>
        <v>3,5</v>
      </c>
      <c r="H134" s="148">
        <f t="shared" si="2"/>
        <v>0</v>
      </c>
      <c r="I134" s="148">
        <f t="shared" si="3"/>
        <v>3.5</v>
      </c>
      <c r="J134" s="12"/>
      <c r="K134" s="18" t="str">
        <f t="shared" si="18"/>
        <v>n/a</v>
      </c>
      <c r="L134" s="11" t="str">
        <f t="shared" si="5"/>
        <v xml:space="preserve"> </v>
      </c>
      <c r="M134" s="27">
        <f t="shared" si="6"/>
        <v>0</v>
      </c>
      <c r="N134" s="13">
        <f t="shared" si="7"/>
        <v>0</v>
      </c>
      <c r="O134" s="14" t="str">
        <f t="shared" si="8"/>
        <v xml:space="preserve"> </v>
      </c>
      <c r="P134" s="15">
        <f t="shared" si="9"/>
        <v>0</v>
      </c>
      <c r="Q134" s="50">
        <f t="shared" si="10"/>
        <v>0</v>
      </c>
      <c r="R134" s="51">
        <f t="shared" si="11"/>
        <v>0</v>
      </c>
      <c r="S134" s="17" t="str">
        <f t="shared" si="12"/>
        <v>-</v>
      </c>
      <c r="T134" s="51"/>
      <c r="U134" s="14"/>
      <c r="V134" s="51" t="s">
        <v>1</v>
      </c>
      <c r="W134" s="14">
        <v>0</v>
      </c>
      <c r="X134" s="92"/>
      <c r="Y134" s="93" t="str">
        <f t="shared" si="13"/>
        <v xml:space="preserve"> </v>
      </c>
      <c r="Z134" s="94"/>
    </row>
    <row r="135" spans="3:26" ht="30" x14ac:dyDescent="0.3">
      <c r="C135" s="87">
        <f t="shared" si="17"/>
        <v>98</v>
      </c>
      <c r="D135" s="3" t="s">
        <v>153</v>
      </c>
      <c r="E135" s="7">
        <v>3.5</v>
      </c>
      <c r="F135" s="26" t="s">
        <v>1</v>
      </c>
      <c r="G135" s="147" t="str">
        <f t="shared" si="1"/>
        <v>3,5</v>
      </c>
      <c r="H135" s="148">
        <f t="shared" si="2"/>
        <v>0</v>
      </c>
      <c r="I135" s="148">
        <f t="shared" si="3"/>
        <v>3.5</v>
      </c>
      <c r="J135" s="12"/>
      <c r="K135" s="18" t="str">
        <f t="shared" si="18"/>
        <v>n/a</v>
      </c>
      <c r="L135" s="11" t="str">
        <f t="shared" si="5"/>
        <v xml:space="preserve"> </v>
      </c>
      <c r="M135" s="27">
        <f t="shared" si="6"/>
        <v>0</v>
      </c>
      <c r="N135" s="13">
        <f t="shared" si="7"/>
        <v>0</v>
      </c>
      <c r="O135" s="14" t="str">
        <f t="shared" si="8"/>
        <v xml:space="preserve"> </v>
      </c>
      <c r="P135" s="15">
        <f t="shared" si="9"/>
        <v>0</v>
      </c>
      <c r="Q135" s="50">
        <f t="shared" si="10"/>
        <v>0</v>
      </c>
      <c r="R135" s="51">
        <f t="shared" si="11"/>
        <v>0</v>
      </c>
      <c r="S135" s="17" t="str">
        <f t="shared" si="12"/>
        <v>-</v>
      </c>
      <c r="T135" s="51"/>
      <c r="U135" s="14"/>
      <c r="V135" s="51" t="s">
        <v>1</v>
      </c>
      <c r="W135" s="14">
        <v>0</v>
      </c>
      <c r="X135" s="92"/>
      <c r="Y135" s="93" t="str">
        <f t="shared" si="13"/>
        <v xml:space="preserve"> </v>
      </c>
      <c r="Z135" s="94"/>
    </row>
    <row r="136" spans="3:26" ht="15" x14ac:dyDescent="0.3">
      <c r="C136" s="87">
        <f t="shared" si="17"/>
        <v>99</v>
      </c>
      <c r="D136" s="3" t="s">
        <v>266</v>
      </c>
      <c r="E136" s="7">
        <v>3.5</v>
      </c>
      <c r="F136" s="26" t="s">
        <v>1</v>
      </c>
      <c r="G136" s="147" t="str">
        <f t="shared" si="1"/>
        <v>3,5</v>
      </c>
      <c r="H136" s="148">
        <f t="shared" si="2"/>
        <v>0</v>
      </c>
      <c r="I136" s="148">
        <f t="shared" si="3"/>
        <v>3.5</v>
      </c>
      <c r="J136" s="12"/>
      <c r="K136" s="18" t="str">
        <f t="shared" si="18"/>
        <v>n/a</v>
      </c>
      <c r="L136" s="11" t="str">
        <f t="shared" si="5"/>
        <v xml:space="preserve"> </v>
      </c>
      <c r="M136" s="27">
        <f t="shared" si="6"/>
        <v>0</v>
      </c>
      <c r="N136" s="13">
        <f t="shared" si="7"/>
        <v>0</v>
      </c>
      <c r="O136" s="14" t="str">
        <f t="shared" si="8"/>
        <v xml:space="preserve"> </v>
      </c>
      <c r="P136" s="15">
        <f t="shared" si="9"/>
        <v>0</v>
      </c>
      <c r="Q136" s="50">
        <f t="shared" si="10"/>
        <v>0</v>
      </c>
      <c r="R136" s="51">
        <f t="shared" si="11"/>
        <v>0</v>
      </c>
      <c r="S136" s="17" t="str">
        <f t="shared" si="12"/>
        <v>-</v>
      </c>
      <c r="T136" s="51"/>
      <c r="U136" s="14"/>
      <c r="V136" s="51" t="s">
        <v>1</v>
      </c>
      <c r="W136" s="14">
        <v>0</v>
      </c>
      <c r="X136" s="92"/>
      <c r="Y136" s="93" t="str">
        <f t="shared" si="13"/>
        <v xml:space="preserve"> </v>
      </c>
      <c r="Z136" s="94"/>
    </row>
    <row r="137" spans="3:26" ht="15" x14ac:dyDescent="0.3">
      <c r="C137" s="87">
        <f t="shared" si="17"/>
        <v>100</v>
      </c>
      <c r="D137" s="3" t="s">
        <v>155</v>
      </c>
      <c r="E137" s="7">
        <v>3.5</v>
      </c>
      <c r="F137" s="26" t="s">
        <v>1</v>
      </c>
      <c r="G137" s="147" t="str">
        <f t="shared" si="1"/>
        <v>3,5</v>
      </c>
      <c r="H137" s="148">
        <f t="shared" si="2"/>
        <v>0</v>
      </c>
      <c r="I137" s="148">
        <f t="shared" si="3"/>
        <v>3.5</v>
      </c>
      <c r="J137" s="12"/>
      <c r="K137" s="18" t="str">
        <f t="shared" si="18"/>
        <v>n/a</v>
      </c>
      <c r="L137" s="11" t="str">
        <f t="shared" si="5"/>
        <v xml:space="preserve"> </v>
      </c>
      <c r="M137" s="27">
        <f t="shared" si="6"/>
        <v>0</v>
      </c>
      <c r="N137" s="13">
        <f t="shared" si="7"/>
        <v>0</v>
      </c>
      <c r="O137" s="14" t="str">
        <f t="shared" si="8"/>
        <v xml:space="preserve"> </v>
      </c>
      <c r="P137" s="15">
        <f t="shared" si="9"/>
        <v>0</v>
      </c>
      <c r="Q137" s="50">
        <f t="shared" si="10"/>
        <v>0</v>
      </c>
      <c r="R137" s="51">
        <f t="shared" si="11"/>
        <v>0</v>
      </c>
      <c r="S137" s="17" t="str">
        <f t="shared" si="12"/>
        <v>-</v>
      </c>
      <c r="T137" s="51"/>
      <c r="U137" s="14"/>
      <c r="V137" s="51" t="s">
        <v>1</v>
      </c>
      <c r="W137" s="14">
        <v>0</v>
      </c>
      <c r="X137" s="92"/>
      <c r="Y137" s="93" t="str">
        <f t="shared" si="13"/>
        <v xml:space="preserve"> </v>
      </c>
      <c r="Z137" s="94"/>
    </row>
    <row r="138" spans="3:26" ht="15" x14ac:dyDescent="0.3">
      <c r="C138" s="87">
        <f t="shared" si="17"/>
        <v>101</v>
      </c>
      <c r="D138" s="3" t="s">
        <v>270</v>
      </c>
      <c r="E138" s="7">
        <v>3.5</v>
      </c>
      <c r="F138" s="26" t="s">
        <v>1</v>
      </c>
      <c r="G138" s="147" t="str">
        <f t="shared" ref="G138:G201" si="19">TEXT(E138,"0,0") &amp; F138</f>
        <v>3,5</v>
      </c>
      <c r="H138" s="148">
        <f t="shared" ref="H138:H201" si="20">IF(M138&gt;0,1,0)</f>
        <v>0</v>
      </c>
      <c r="I138" s="148">
        <f t="shared" ref="I138:I201" si="21">IF(F138="",E138,E138+0.1)</f>
        <v>3.5</v>
      </c>
      <c r="J138" s="12"/>
      <c r="K138" s="18" t="str">
        <f t="shared" si="18"/>
        <v>n/a</v>
      </c>
      <c r="L138" s="11" t="str">
        <f t="shared" ref="L138:L201" si="22">IF(X138=0," ",IF(X138-K138=0," ",X138-K138))</f>
        <v xml:space="preserve"> </v>
      </c>
      <c r="M138" s="27">
        <f t="shared" ref="M138:M201" si="23">U138+W138</f>
        <v>0</v>
      </c>
      <c r="N138" s="13">
        <f t="shared" ref="N138:N201" si="24">M138-Z138</f>
        <v>0</v>
      </c>
      <c r="O138" s="14" t="str">
        <f t="shared" ref="O138:O201" si="25">IF(SUMIF(T138:W138,"&lt;0")&lt;&gt;0,SUMIF(T138:W138,"&lt;0")*(-1)," ")</f>
        <v xml:space="preserve"> </v>
      </c>
      <c r="P138" s="15">
        <f t="shared" ref="P138:P201" si="26">U138+W138</f>
        <v>0</v>
      </c>
      <c r="Q138" s="50">
        <f t="shared" ref="Q138:Q201" si="27">P138-Z138</f>
        <v>0</v>
      </c>
      <c r="R138" s="51">
        <f t="shared" ref="R138:R201" si="28">ROUNDUP(COUNTIF(T138:W138,"&gt; 0")/2,0)</f>
        <v>0</v>
      </c>
      <c r="S138" s="17" t="str">
        <f t="shared" ref="S138:S201" si="29">IF(R138=0,"-",IF(R138-Z138&gt;8,M138/(8+Z138),M138/R138))</f>
        <v>-</v>
      </c>
      <c r="T138" s="51"/>
      <c r="U138" s="14"/>
      <c r="V138" s="51" t="s">
        <v>1</v>
      </c>
      <c r="W138" s="14">
        <v>0</v>
      </c>
      <c r="X138" s="92"/>
      <c r="Y138" s="93" t="str">
        <f t="shared" ref="Y138:Y201" si="30">IF(GR138=0," ",IF(GR138-X138=0," ",GR138-X138))</f>
        <v xml:space="preserve"> </v>
      </c>
      <c r="Z138" s="94"/>
    </row>
    <row r="139" spans="3:26" ht="15" x14ac:dyDescent="0.3">
      <c r="C139" s="87">
        <f t="shared" si="17"/>
        <v>102</v>
      </c>
      <c r="D139" s="3" t="s">
        <v>156</v>
      </c>
      <c r="E139" s="7">
        <v>3.5</v>
      </c>
      <c r="F139" s="26" t="s">
        <v>1</v>
      </c>
      <c r="G139" s="147" t="str">
        <f t="shared" si="19"/>
        <v>3,5</v>
      </c>
      <c r="H139" s="148">
        <f t="shared" si="20"/>
        <v>0</v>
      </c>
      <c r="I139" s="148">
        <f t="shared" si="21"/>
        <v>3.5</v>
      </c>
      <c r="J139" s="12"/>
      <c r="K139" s="18" t="str">
        <f t="shared" si="18"/>
        <v>n/a</v>
      </c>
      <c r="L139" s="11" t="str">
        <f t="shared" si="22"/>
        <v xml:space="preserve"> </v>
      </c>
      <c r="M139" s="27">
        <f t="shared" si="23"/>
        <v>0</v>
      </c>
      <c r="N139" s="13">
        <f t="shared" si="24"/>
        <v>0</v>
      </c>
      <c r="O139" s="14" t="str">
        <f t="shared" si="25"/>
        <v xml:space="preserve"> </v>
      </c>
      <c r="P139" s="15">
        <f t="shared" si="26"/>
        <v>0</v>
      </c>
      <c r="Q139" s="50">
        <f t="shared" si="27"/>
        <v>0</v>
      </c>
      <c r="R139" s="51">
        <f t="shared" si="28"/>
        <v>0</v>
      </c>
      <c r="S139" s="17" t="str">
        <f t="shared" si="29"/>
        <v>-</v>
      </c>
      <c r="T139" s="51"/>
      <c r="U139" s="14"/>
      <c r="V139" s="51" t="s">
        <v>1</v>
      </c>
      <c r="W139" s="14">
        <v>0</v>
      </c>
      <c r="X139" s="92"/>
      <c r="Y139" s="93" t="str">
        <f t="shared" si="30"/>
        <v xml:space="preserve"> </v>
      </c>
      <c r="Z139" s="94"/>
    </row>
    <row r="140" spans="3:26" ht="15" x14ac:dyDescent="0.3">
      <c r="C140" s="87">
        <f t="shared" si="17"/>
        <v>103</v>
      </c>
      <c r="D140" s="3" t="s">
        <v>272</v>
      </c>
      <c r="E140" s="7">
        <v>3.5</v>
      </c>
      <c r="F140" s="26" t="s">
        <v>1</v>
      </c>
      <c r="G140" s="147" t="str">
        <f t="shared" si="19"/>
        <v>3,5</v>
      </c>
      <c r="H140" s="148">
        <f t="shared" si="20"/>
        <v>0</v>
      </c>
      <c r="I140" s="148">
        <f t="shared" si="21"/>
        <v>3.5</v>
      </c>
      <c r="J140" s="12"/>
      <c r="K140" s="18" t="str">
        <f t="shared" si="18"/>
        <v>n/a</v>
      </c>
      <c r="L140" s="11" t="str">
        <f t="shared" si="22"/>
        <v xml:space="preserve"> </v>
      </c>
      <c r="M140" s="27">
        <f t="shared" si="23"/>
        <v>0</v>
      </c>
      <c r="N140" s="13">
        <f t="shared" si="24"/>
        <v>0</v>
      </c>
      <c r="O140" s="14" t="str">
        <f t="shared" si="25"/>
        <v xml:space="preserve"> </v>
      </c>
      <c r="P140" s="15">
        <f t="shared" si="26"/>
        <v>0</v>
      </c>
      <c r="Q140" s="50">
        <f t="shared" si="27"/>
        <v>0</v>
      </c>
      <c r="R140" s="51">
        <f t="shared" si="28"/>
        <v>0</v>
      </c>
      <c r="S140" s="17" t="str">
        <f t="shared" si="29"/>
        <v>-</v>
      </c>
      <c r="T140" s="51"/>
      <c r="U140" s="14"/>
      <c r="V140" s="51" t="s">
        <v>1</v>
      </c>
      <c r="W140" s="14">
        <v>0</v>
      </c>
      <c r="X140" s="92"/>
      <c r="Y140" s="93" t="str">
        <f t="shared" si="30"/>
        <v xml:space="preserve"> </v>
      </c>
      <c r="Z140" s="94"/>
    </row>
    <row r="141" spans="3:26" ht="15" x14ac:dyDescent="0.3">
      <c r="C141" s="87">
        <f t="shared" si="17"/>
        <v>104</v>
      </c>
      <c r="D141" s="3" t="s">
        <v>161</v>
      </c>
      <c r="E141" s="7">
        <v>3.5</v>
      </c>
      <c r="F141" s="26" t="s">
        <v>1</v>
      </c>
      <c r="G141" s="147" t="str">
        <f t="shared" si="19"/>
        <v>3,5</v>
      </c>
      <c r="H141" s="148">
        <f t="shared" si="20"/>
        <v>0</v>
      </c>
      <c r="I141" s="148">
        <f t="shared" si="21"/>
        <v>3.5</v>
      </c>
      <c r="J141" s="12"/>
      <c r="K141" s="18" t="str">
        <f t="shared" si="18"/>
        <v>n/a</v>
      </c>
      <c r="L141" s="11" t="str">
        <f t="shared" si="22"/>
        <v xml:space="preserve"> </v>
      </c>
      <c r="M141" s="27">
        <f t="shared" si="23"/>
        <v>0</v>
      </c>
      <c r="N141" s="13">
        <f t="shared" si="24"/>
        <v>0</v>
      </c>
      <c r="O141" s="14" t="str">
        <f t="shared" si="25"/>
        <v xml:space="preserve"> </v>
      </c>
      <c r="P141" s="15">
        <f t="shared" si="26"/>
        <v>0</v>
      </c>
      <c r="Q141" s="50">
        <f t="shared" si="27"/>
        <v>0</v>
      </c>
      <c r="R141" s="51">
        <f t="shared" si="28"/>
        <v>0</v>
      </c>
      <c r="S141" s="17" t="str">
        <f t="shared" si="29"/>
        <v>-</v>
      </c>
      <c r="T141" s="51"/>
      <c r="U141" s="14"/>
      <c r="V141" s="51" t="s">
        <v>1</v>
      </c>
      <c r="W141" s="14">
        <v>0</v>
      </c>
      <c r="X141" s="92"/>
      <c r="Y141" s="93" t="str">
        <f t="shared" si="30"/>
        <v xml:space="preserve"> </v>
      </c>
      <c r="Z141" s="94"/>
    </row>
    <row r="142" spans="3:26" ht="15" x14ac:dyDescent="0.3">
      <c r="C142" s="87">
        <f t="shared" si="17"/>
        <v>105</v>
      </c>
      <c r="D142" s="3" t="s">
        <v>161</v>
      </c>
      <c r="E142" s="7">
        <v>3.5</v>
      </c>
      <c r="F142" s="26" t="s">
        <v>1</v>
      </c>
      <c r="G142" s="147" t="str">
        <f t="shared" si="19"/>
        <v>3,5</v>
      </c>
      <c r="H142" s="148">
        <f t="shared" si="20"/>
        <v>0</v>
      </c>
      <c r="I142" s="148">
        <f t="shared" si="21"/>
        <v>3.5</v>
      </c>
      <c r="J142" s="12"/>
      <c r="K142" s="18" t="str">
        <f t="shared" si="18"/>
        <v>n/a</v>
      </c>
      <c r="L142" s="11" t="str">
        <f t="shared" si="22"/>
        <v xml:space="preserve"> </v>
      </c>
      <c r="M142" s="27">
        <f t="shared" si="23"/>
        <v>0</v>
      </c>
      <c r="N142" s="13">
        <f t="shared" si="24"/>
        <v>0</v>
      </c>
      <c r="O142" s="14" t="str">
        <f t="shared" si="25"/>
        <v xml:space="preserve"> </v>
      </c>
      <c r="P142" s="15">
        <f t="shared" si="26"/>
        <v>0</v>
      </c>
      <c r="Q142" s="50">
        <f t="shared" si="27"/>
        <v>0</v>
      </c>
      <c r="R142" s="51">
        <f t="shared" si="28"/>
        <v>0</v>
      </c>
      <c r="S142" s="17" t="str">
        <f t="shared" si="29"/>
        <v>-</v>
      </c>
      <c r="T142" s="51"/>
      <c r="U142" s="14"/>
      <c r="V142" s="51" t="s">
        <v>1</v>
      </c>
      <c r="W142" s="14">
        <v>0</v>
      </c>
      <c r="X142" s="92"/>
      <c r="Y142" s="93" t="str">
        <f t="shared" si="30"/>
        <v xml:space="preserve"> </v>
      </c>
      <c r="Z142" s="94"/>
    </row>
    <row r="143" spans="3:26" ht="15" x14ac:dyDescent="0.3">
      <c r="C143" s="87">
        <f t="shared" si="17"/>
        <v>106</v>
      </c>
      <c r="D143" s="3" t="s">
        <v>276</v>
      </c>
      <c r="E143" s="7">
        <v>3.5</v>
      </c>
      <c r="F143" s="26" t="s">
        <v>1</v>
      </c>
      <c r="G143" s="147" t="str">
        <f t="shared" si="19"/>
        <v>3,5</v>
      </c>
      <c r="H143" s="148">
        <f t="shared" si="20"/>
        <v>0</v>
      </c>
      <c r="I143" s="148">
        <f t="shared" si="21"/>
        <v>3.5</v>
      </c>
      <c r="J143" s="12"/>
      <c r="K143" s="18" t="str">
        <f t="shared" si="18"/>
        <v>n/a</v>
      </c>
      <c r="L143" s="11" t="str">
        <f t="shared" si="22"/>
        <v xml:space="preserve"> </v>
      </c>
      <c r="M143" s="27">
        <f t="shared" si="23"/>
        <v>0</v>
      </c>
      <c r="N143" s="13">
        <f t="shared" si="24"/>
        <v>0</v>
      </c>
      <c r="O143" s="14" t="str">
        <f t="shared" si="25"/>
        <v xml:space="preserve"> </v>
      </c>
      <c r="P143" s="15">
        <f t="shared" si="26"/>
        <v>0</v>
      </c>
      <c r="Q143" s="50">
        <f t="shared" si="27"/>
        <v>0</v>
      </c>
      <c r="R143" s="51">
        <f t="shared" si="28"/>
        <v>0</v>
      </c>
      <c r="S143" s="17" t="str">
        <f t="shared" si="29"/>
        <v>-</v>
      </c>
      <c r="T143" s="51"/>
      <c r="U143" s="14"/>
      <c r="V143" s="51" t="s">
        <v>1</v>
      </c>
      <c r="W143" s="14">
        <v>0</v>
      </c>
      <c r="X143" s="92"/>
      <c r="Y143" s="93" t="str">
        <f t="shared" si="30"/>
        <v xml:space="preserve"> </v>
      </c>
      <c r="Z143" s="94"/>
    </row>
    <row r="144" spans="3:26" ht="15" x14ac:dyDescent="0.3">
      <c r="C144" s="87">
        <f t="shared" si="17"/>
        <v>107</v>
      </c>
      <c r="D144" s="3" t="s">
        <v>279</v>
      </c>
      <c r="E144" s="7">
        <v>3.5</v>
      </c>
      <c r="F144" s="26" t="s">
        <v>1</v>
      </c>
      <c r="G144" s="147" t="str">
        <f t="shared" si="19"/>
        <v>3,5</v>
      </c>
      <c r="H144" s="148">
        <f t="shared" si="20"/>
        <v>0</v>
      </c>
      <c r="I144" s="148">
        <f t="shared" si="21"/>
        <v>3.5</v>
      </c>
      <c r="J144" s="12"/>
      <c r="K144" s="18" t="str">
        <f t="shared" si="18"/>
        <v>n/a</v>
      </c>
      <c r="L144" s="11" t="str">
        <f t="shared" si="22"/>
        <v xml:space="preserve"> </v>
      </c>
      <c r="M144" s="27">
        <f t="shared" si="23"/>
        <v>0</v>
      </c>
      <c r="N144" s="13">
        <f t="shared" si="24"/>
        <v>0</v>
      </c>
      <c r="O144" s="14" t="str">
        <f t="shared" si="25"/>
        <v xml:space="preserve"> </v>
      </c>
      <c r="P144" s="15">
        <f t="shared" si="26"/>
        <v>0</v>
      </c>
      <c r="Q144" s="50">
        <f t="shared" si="27"/>
        <v>0</v>
      </c>
      <c r="R144" s="51">
        <f t="shared" si="28"/>
        <v>0</v>
      </c>
      <c r="S144" s="17" t="str">
        <f t="shared" si="29"/>
        <v>-</v>
      </c>
      <c r="T144" s="51"/>
      <c r="U144" s="14"/>
      <c r="V144" s="51" t="s">
        <v>1</v>
      </c>
      <c r="W144" s="14">
        <v>0</v>
      </c>
      <c r="X144" s="92"/>
      <c r="Y144" s="93" t="str">
        <f t="shared" si="30"/>
        <v xml:space="preserve"> </v>
      </c>
      <c r="Z144" s="94"/>
    </row>
    <row r="145" spans="3:26" ht="15" x14ac:dyDescent="0.3">
      <c r="C145" s="87">
        <f t="shared" si="17"/>
        <v>108</v>
      </c>
      <c r="D145" s="3" t="s">
        <v>166</v>
      </c>
      <c r="E145" s="7">
        <v>3.5</v>
      </c>
      <c r="F145" s="26" t="s">
        <v>1</v>
      </c>
      <c r="G145" s="147" t="str">
        <f t="shared" si="19"/>
        <v>3,5</v>
      </c>
      <c r="H145" s="148">
        <f t="shared" si="20"/>
        <v>0</v>
      </c>
      <c r="I145" s="148">
        <f t="shared" si="21"/>
        <v>3.5</v>
      </c>
      <c r="J145" s="12"/>
      <c r="K145" s="18" t="str">
        <f t="shared" si="18"/>
        <v>n/a</v>
      </c>
      <c r="L145" s="11" t="str">
        <f t="shared" si="22"/>
        <v xml:space="preserve"> </v>
      </c>
      <c r="M145" s="27">
        <f t="shared" si="23"/>
        <v>0</v>
      </c>
      <c r="N145" s="13">
        <f t="shared" si="24"/>
        <v>0</v>
      </c>
      <c r="O145" s="14" t="str">
        <f t="shared" si="25"/>
        <v xml:space="preserve"> </v>
      </c>
      <c r="P145" s="15">
        <f t="shared" si="26"/>
        <v>0</v>
      </c>
      <c r="Q145" s="50">
        <f t="shared" si="27"/>
        <v>0</v>
      </c>
      <c r="R145" s="51">
        <f t="shared" si="28"/>
        <v>0</v>
      </c>
      <c r="S145" s="17" t="str">
        <f t="shared" si="29"/>
        <v>-</v>
      </c>
      <c r="T145" s="51"/>
      <c r="U145" s="14"/>
      <c r="V145" s="51" t="s">
        <v>1</v>
      </c>
      <c r="W145" s="14">
        <v>0</v>
      </c>
      <c r="X145" s="92"/>
      <c r="Y145" s="93" t="str">
        <f t="shared" si="30"/>
        <v xml:space="preserve"> </v>
      </c>
      <c r="Z145" s="94"/>
    </row>
    <row r="146" spans="3:26" ht="15" x14ac:dyDescent="0.3">
      <c r="C146" s="87">
        <f t="shared" si="17"/>
        <v>109</v>
      </c>
      <c r="D146" s="3" t="s">
        <v>281</v>
      </c>
      <c r="E146" s="7">
        <v>3.5</v>
      </c>
      <c r="F146" s="26" t="s">
        <v>1</v>
      </c>
      <c r="G146" s="147" t="str">
        <f t="shared" si="19"/>
        <v>3,5</v>
      </c>
      <c r="H146" s="148">
        <f t="shared" si="20"/>
        <v>0</v>
      </c>
      <c r="I146" s="148">
        <f t="shared" si="21"/>
        <v>3.5</v>
      </c>
      <c r="J146" s="12"/>
      <c r="K146" s="18" t="str">
        <f t="shared" si="18"/>
        <v>n/a</v>
      </c>
      <c r="L146" s="11" t="str">
        <f t="shared" si="22"/>
        <v xml:space="preserve"> </v>
      </c>
      <c r="M146" s="27">
        <f t="shared" si="23"/>
        <v>0</v>
      </c>
      <c r="N146" s="13">
        <f t="shared" si="24"/>
        <v>0</v>
      </c>
      <c r="O146" s="14" t="str">
        <f t="shared" si="25"/>
        <v xml:space="preserve"> </v>
      </c>
      <c r="P146" s="15">
        <f t="shared" si="26"/>
        <v>0</v>
      </c>
      <c r="Q146" s="50">
        <f t="shared" si="27"/>
        <v>0</v>
      </c>
      <c r="R146" s="51">
        <f t="shared" si="28"/>
        <v>0</v>
      </c>
      <c r="S146" s="17" t="str">
        <f t="shared" si="29"/>
        <v>-</v>
      </c>
      <c r="T146" s="51"/>
      <c r="U146" s="14"/>
      <c r="V146" s="51" t="s">
        <v>1</v>
      </c>
      <c r="W146" s="14">
        <v>0</v>
      </c>
      <c r="X146" s="92"/>
      <c r="Y146" s="93" t="str">
        <f t="shared" si="30"/>
        <v xml:space="preserve"> </v>
      </c>
      <c r="Z146" s="94"/>
    </row>
    <row r="147" spans="3:26" ht="15" x14ac:dyDescent="0.3">
      <c r="C147" s="87">
        <f t="shared" si="17"/>
        <v>110</v>
      </c>
      <c r="D147" s="3" t="s">
        <v>65</v>
      </c>
      <c r="E147" s="7">
        <v>3</v>
      </c>
      <c r="F147" s="26" t="s">
        <v>2</v>
      </c>
      <c r="G147" s="147" t="str">
        <f t="shared" si="19"/>
        <v>3,0*</v>
      </c>
      <c r="H147" s="148">
        <f t="shared" si="20"/>
        <v>0</v>
      </c>
      <c r="I147" s="148">
        <f t="shared" si="21"/>
        <v>3.1</v>
      </c>
      <c r="J147" s="12"/>
      <c r="K147" s="18" t="str">
        <f t="shared" si="18"/>
        <v>n/a</v>
      </c>
      <c r="L147" s="11" t="str">
        <f t="shared" si="22"/>
        <v xml:space="preserve"> </v>
      </c>
      <c r="M147" s="27">
        <f t="shared" si="23"/>
        <v>0</v>
      </c>
      <c r="N147" s="13">
        <f t="shared" si="24"/>
        <v>0</v>
      </c>
      <c r="O147" s="14" t="str">
        <f t="shared" si="25"/>
        <v xml:space="preserve"> </v>
      </c>
      <c r="P147" s="15">
        <f t="shared" si="26"/>
        <v>0</v>
      </c>
      <c r="Q147" s="50">
        <f t="shared" si="27"/>
        <v>0</v>
      </c>
      <c r="R147" s="51">
        <f t="shared" si="28"/>
        <v>0</v>
      </c>
      <c r="S147" s="17" t="str">
        <f t="shared" si="29"/>
        <v>-</v>
      </c>
      <c r="T147" s="51"/>
      <c r="U147" s="14"/>
      <c r="V147" s="51" t="s">
        <v>1</v>
      </c>
      <c r="W147" s="14">
        <v>0</v>
      </c>
      <c r="X147" s="92"/>
      <c r="Y147" s="93" t="str">
        <f t="shared" si="30"/>
        <v xml:space="preserve"> </v>
      </c>
      <c r="Z147" s="94"/>
    </row>
    <row r="148" spans="3:26" ht="15" x14ac:dyDescent="0.3">
      <c r="C148" s="87">
        <f t="shared" si="17"/>
        <v>111</v>
      </c>
      <c r="D148" s="3" t="s">
        <v>238</v>
      </c>
      <c r="E148" s="7">
        <v>3</v>
      </c>
      <c r="F148" s="26" t="s">
        <v>2</v>
      </c>
      <c r="G148" s="147" t="str">
        <f t="shared" si="19"/>
        <v>3,0*</v>
      </c>
      <c r="H148" s="148">
        <f t="shared" si="20"/>
        <v>0</v>
      </c>
      <c r="I148" s="148">
        <f t="shared" si="21"/>
        <v>3.1</v>
      </c>
      <c r="J148" s="12"/>
      <c r="K148" s="18" t="str">
        <f t="shared" si="18"/>
        <v>n/a</v>
      </c>
      <c r="L148" s="11" t="str">
        <f t="shared" si="22"/>
        <v xml:space="preserve"> </v>
      </c>
      <c r="M148" s="27">
        <f t="shared" si="23"/>
        <v>0</v>
      </c>
      <c r="N148" s="13">
        <f t="shared" si="24"/>
        <v>0</v>
      </c>
      <c r="O148" s="14" t="str">
        <f t="shared" si="25"/>
        <v xml:space="preserve"> </v>
      </c>
      <c r="P148" s="15">
        <f t="shared" si="26"/>
        <v>0</v>
      </c>
      <c r="Q148" s="50">
        <f t="shared" si="27"/>
        <v>0</v>
      </c>
      <c r="R148" s="51">
        <f t="shared" si="28"/>
        <v>0</v>
      </c>
      <c r="S148" s="17" t="str">
        <f t="shared" si="29"/>
        <v>-</v>
      </c>
      <c r="T148" s="51"/>
      <c r="U148" s="14"/>
      <c r="V148" s="51" t="s">
        <v>1</v>
      </c>
      <c r="W148" s="14">
        <v>0</v>
      </c>
      <c r="X148" s="92"/>
      <c r="Y148" s="93" t="str">
        <f t="shared" si="30"/>
        <v xml:space="preserve"> </v>
      </c>
      <c r="Z148" s="94"/>
    </row>
    <row r="149" spans="3:26" ht="15" x14ac:dyDescent="0.3">
      <c r="C149" s="87">
        <f t="shared" si="17"/>
        <v>112</v>
      </c>
      <c r="D149" s="3" t="s">
        <v>168</v>
      </c>
      <c r="E149" s="7">
        <v>3</v>
      </c>
      <c r="F149" s="26" t="s">
        <v>1</v>
      </c>
      <c r="G149" s="147" t="str">
        <f t="shared" si="19"/>
        <v>3,0</v>
      </c>
      <c r="H149" s="148">
        <f t="shared" si="20"/>
        <v>0</v>
      </c>
      <c r="I149" s="148">
        <f t="shared" si="21"/>
        <v>3</v>
      </c>
      <c r="J149" s="12"/>
      <c r="K149" s="18" t="str">
        <f t="shared" si="18"/>
        <v>n/a</v>
      </c>
      <c r="L149" s="11" t="str">
        <f t="shared" si="22"/>
        <v xml:space="preserve"> </v>
      </c>
      <c r="M149" s="27">
        <f t="shared" si="23"/>
        <v>0</v>
      </c>
      <c r="N149" s="13">
        <f t="shared" si="24"/>
        <v>0</v>
      </c>
      <c r="O149" s="14" t="str">
        <f t="shared" si="25"/>
        <v xml:space="preserve"> </v>
      </c>
      <c r="P149" s="15">
        <f t="shared" si="26"/>
        <v>0</v>
      </c>
      <c r="Q149" s="50">
        <f t="shared" si="27"/>
        <v>0</v>
      </c>
      <c r="R149" s="51">
        <f t="shared" si="28"/>
        <v>0</v>
      </c>
      <c r="S149" s="17" t="str">
        <f t="shared" si="29"/>
        <v>-</v>
      </c>
      <c r="T149" s="51"/>
      <c r="U149" s="14"/>
      <c r="V149" s="51" t="s">
        <v>1</v>
      </c>
      <c r="W149" s="14">
        <v>0</v>
      </c>
      <c r="X149" s="92"/>
      <c r="Y149" s="93" t="str">
        <f t="shared" si="30"/>
        <v xml:space="preserve"> </v>
      </c>
      <c r="Z149" s="94"/>
    </row>
    <row r="150" spans="3:26" ht="15" x14ac:dyDescent="0.3">
      <c r="C150" s="87">
        <f t="shared" si="17"/>
        <v>113</v>
      </c>
      <c r="D150" s="3" t="s">
        <v>169</v>
      </c>
      <c r="E150" s="7">
        <v>3</v>
      </c>
      <c r="F150" s="26" t="s">
        <v>1</v>
      </c>
      <c r="G150" s="147" t="str">
        <f t="shared" si="19"/>
        <v>3,0</v>
      </c>
      <c r="H150" s="148">
        <f t="shared" si="20"/>
        <v>0</v>
      </c>
      <c r="I150" s="148">
        <f t="shared" si="21"/>
        <v>3</v>
      </c>
      <c r="J150" s="12"/>
      <c r="K150" s="18" t="str">
        <f t="shared" si="18"/>
        <v>n/a</v>
      </c>
      <c r="L150" s="11" t="str">
        <f t="shared" si="22"/>
        <v xml:space="preserve"> </v>
      </c>
      <c r="M150" s="27">
        <f t="shared" si="23"/>
        <v>0</v>
      </c>
      <c r="N150" s="13">
        <f t="shared" si="24"/>
        <v>0</v>
      </c>
      <c r="O150" s="14" t="str">
        <f t="shared" si="25"/>
        <v xml:space="preserve"> </v>
      </c>
      <c r="P150" s="15">
        <f t="shared" si="26"/>
        <v>0</v>
      </c>
      <c r="Q150" s="50">
        <f t="shared" si="27"/>
        <v>0</v>
      </c>
      <c r="R150" s="51">
        <f t="shared" si="28"/>
        <v>0</v>
      </c>
      <c r="S150" s="17" t="str">
        <f t="shared" si="29"/>
        <v>-</v>
      </c>
      <c r="T150" s="51"/>
      <c r="U150" s="14"/>
      <c r="V150" s="51" t="s">
        <v>1</v>
      </c>
      <c r="W150" s="14">
        <v>0</v>
      </c>
      <c r="X150" s="92"/>
      <c r="Y150" s="93" t="str">
        <f t="shared" si="30"/>
        <v xml:space="preserve"> </v>
      </c>
      <c r="Z150" s="94"/>
    </row>
    <row r="151" spans="3:26" ht="15" x14ac:dyDescent="0.3">
      <c r="C151" s="87">
        <f t="shared" si="17"/>
        <v>114</v>
      </c>
      <c r="D151" s="3" t="s">
        <v>171</v>
      </c>
      <c r="E151" s="7">
        <v>3</v>
      </c>
      <c r="F151" s="26" t="s">
        <v>1</v>
      </c>
      <c r="G151" s="147" t="str">
        <f t="shared" si="19"/>
        <v>3,0</v>
      </c>
      <c r="H151" s="148">
        <f t="shared" si="20"/>
        <v>0</v>
      </c>
      <c r="I151" s="148">
        <f t="shared" si="21"/>
        <v>3</v>
      </c>
      <c r="J151" s="12"/>
      <c r="K151" s="18" t="str">
        <f t="shared" ref="K151:K182" si="31">IF(M151 &gt; 0, K150+1, "n/a")</f>
        <v>n/a</v>
      </c>
      <c r="L151" s="11" t="str">
        <f t="shared" si="22"/>
        <v xml:space="preserve"> </v>
      </c>
      <c r="M151" s="27">
        <f t="shared" si="23"/>
        <v>0</v>
      </c>
      <c r="N151" s="13">
        <f t="shared" si="24"/>
        <v>0</v>
      </c>
      <c r="O151" s="14" t="str">
        <f t="shared" si="25"/>
        <v xml:space="preserve"> </v>
      </c>
      <c r="P151" s="15">
        <f t="shared" si="26"/>
        <v>0</v>
      </c>
      <c r="Q151" s="50">
        <f t="shared" si="27"/>
        <v>0</v>
      </c>
      <c r="R151" s="51">
        <f t="shared" si="28"/>
        <v>0</v>
      </c>
      <c r="S151" s="17" t="str">
        <f t="shared" si="29"/>
        <v>-</v>
      </c>
      <c r="T151" s="51"/>
      <c r="U151" s="14"/>
      <c r="V151" s="51" t="s">
        <v>1</v>
      </c>
      <c r="W151" s="14">
        <v>0</v>
      </c>
      <c r="X151" s="92"/>
      <c r="Y151" s="93" t="str">
        <f t="shared" si="30"/>
        <v xml:space="preserve"> </v>
      </c>
      <c r="Z151" s="94"/>
    </row>
    <row r="152" spans="3:26" ht="15" x14ac:dyDescent="0.3">
      <c r="C152" s="87">
        <f t="shared" ref="C152:C183" si="32">C151+1</f>
        <v>115</v>
      </c>
      <c r="D152" s="3" t="s">
        <v>50</v>
      </c>
      <c r="E152" s="7">
        <v>3</v>
      </c>
      <c r="F152" s="26" t="s">
        <v>1</v>
      </c>
      <c r="G152" s="147" t="str">
        <f t="shared" si="19"/>
        <v>3,0</v>
      </c>
      <c r="H152" s="148">
        <f t="shared" si="20"/>
        <v>0</v>
      </c>
      <c r="I152" s="148">
        <f t="shared" si="21"/>
        <v>3</v>
      </c>
      <c r="J152" s="12"/>
      <c r="K152" s="18" t="str">
        <f t="shared" si="31"/>
        <v>n/a</v>
      </c>
      <c r="L152" s="11" t="str">
        <f t="shared" si="22"/>
        <v xml:space="preserve"> </v>
      </c>
      <c r="M152" s="27">
        <f t="shared" si="23"/>
        <v>0</v>
      </c>
      <c r="N152" s="13">
        <f t="shared" si="24"/>
        <v>0</v>
      </c>
      <c r="O152" s="14" t="str">
        <f t="shared" si="25"/>
        <v xml:space="preserve"> </v>
      </c>
      <c r="P152" s="15">
        <f t="shared" si="26"/>
        <v>0</v>
      </c>
      <c r="Q152" s="50">
        <f t="shared" si="27"/>
        <v>0</v>
      </c>
      <c r="R152" s="51">
        <f t="shared" si="28"/>
        <v>0</v>
      </c>
      <c r="S152" s="17" t="str">
        <f t="shared" si="29"/>
        <v>-</v>
      </c>
      <c r="T152" s="51"/>
      <c r="U152" s="14"/>
      <c r="V152" s="51" t="s">
        <v>1</v>
      </c>
      <c r="W152" s="14">
        <v>0</v>
      </c>
      <c r="X152" s="92"/>
      <c r="Y152" s="93" t="str">
        <f t="shared" si="30"/>
        <v xml:space="preserve"> </v>
      </c>
      <c r="Z152" s="94"/>
    </row>
    <row r="153" spans="3:26" ht="15" x14ac:dyDescent="0.3">
      <c r="C153" s="87">
        <f t="shared" si="32"/>
        <v>116</v>
      </c>
      <c r="D153" s="3" t="s">
        <v>51</v>
      </c>
      <c r="E153" s="7">
        <v>3</v>
      </c>
      <c r="F153" s="26" t="s">
        <v>1</v>
      </c>
      <c r="G153" s="147" t="str">
        <f t="shared" si="19"/>
        <v>3,0</v>
      </c>
      <c r="H153" s="148">
        <f t="shared" si="20"/>
        <v>0</v>
      </c>
      <c r="I153" s="148">
        <f t="shared" si="21"/>
        <v>3</v>
      </c>
      <c r="J153" s="12"/>
      <c r="K153" s="18" t="str">
        <f t="shared" si="31"/>
        <v>n/a</v>
      </c>
      <c r="L153" s="11" t="str">
        <f t="shared" si="22"/>
        <v xml:space="preserve"> </v>
      </c>
      <c r="M153" s="27">
        <f t="shared" si="23"/>
        <v>0</v>
      </c>
      <c r="N153" s="13">
        <f t="shared" si="24"/>
        <v>0</v>
      </c>
      <c r="O153" s="14" t="str">
        <f t="shared" si="25"/>
        <v xml:space="preserve"> </v>
      </c>
      <c r="P153" s="15">
        <f t="shared" si="26"/>
        <v>0</v>
      </c>
      <c r="Q153" s="50">
        <f t="shared" si="27"/>
        <v>0</v>
      </c>
      <c r="R153" s="51">
        <f t="shared" si="28"/>
        <v>0</v>
      </c>
      <c r="S153" s="17" t="str">
        <f t="shared" si="29"/>
        <v>-</v>
      </c>
      <c r="T153" s="51"/>
      <c r="U153" s="14"/>
      <c r="V153" s="51" t="s">
        <v>1</v>
      </c>
      <c r="W153" s="14">
        <v>0</v>
      </c>
      <c r="X153" s="92"/>
      <c r="Y153" s="93" t="str">
        <f t="shared" si="30"/>
        <v xml:space="preserve"> </v>
      </c>
      <c r="Z153" s="94"/>
    </row>
    <row r="154" spans="3:26" ht="15" x14ac:dyDescent="0.3">
      <c r="C154" s="87">
        <f t="shared" si="32"/>
        <v>117</v>
      </c>
      <c r="D154" s="3" t="s">
        <v>175</v>
      </c>
      <c r="E154" s="7">
        <v>3</v>
      </c>
      <c r="F154" s="26" t="s">
        <v>1</v>
      </c>
      <c r="G154" s="147" t="str">
        <f t="shared" si="19"/>
        <v>3,0</v>
      </c>
      <c r="H154" s="148">
        <f t="shared" si="20"/>
        <v>0</v>
      </c>
      <c r="I154" s="148">
        <f t="shared" si="21"/>
        <v>3</v>
      </c>
      <c r="J154" s="12"/>
      <c r="K154" s="18" t="str">
        <f t="shared" si="31"/>
        <v>n/a</v>
      </c>
      <c r="L154" s="11" t="str">
        <f t="shared" si="22"/>
        <v xml:space="preserve"> </v>
      </c>
      <c r="M154" s="27">
        <f t="shared" si="23"/>
        <v>0</v>
      </c>
      <c r="N154" s="13">
        <f t="shared" si="24"/>
        <v>0</v>
      </c>
      <c r="O154" s="14" t="str">
        <f t="shared" si="25"/>
        <v xml:space="preserve"> </v>
      </c>
      <c r="P154" s="15">
        <f t="shared" si="26"/>
        <v>0</v>
      </c>
      <c r="Q154" s="50">
        <f t="shared" si="27"/>
        <v>0</v>
      </c>
      <c r="R154" s="51">
        <f t="shared" si="28"/>
        <v>0</v>
      </c>
      <c r="S154" s="17" t="str">
        <f t="shared" si="29"/>
        <v>-</v>
      </c>
      <c r="T154" s="51"/>
      <c r="U154" s="14"/>
      <c r="V154" s="51" t="s">
        <v>1</v>
      </c>
      <c r="W154" s="14">
        <v>0</v>
      </c>
      <c r="X154" s="92"/>
      <c r="Y154" s="93" t="str">
        <f t="shared" si="30"/>
        <v xml:space="preserve"> </v>
      </c>
      <c r="Z154" s="94"/>
    </row>
    <row r="155" spans="3:26" ht="15" x14ac:dyDescent="0.3">
      <c r="C155" s="87">
        <f t="shared" si="32"/>
        <v>118</v>
      </c>
      <c r="D155" s="3" t="s">
        <v>55</v>
      </c>
      <c r="E155" s="7">
        <v>3</v>
      </c>
      <c r="F155" s="26" t="s">
        <v>1</v>
      </c>
      <c r="G155" s="147" t="str">
        <f t="shared" si="19"/>
        <v>3,0</v>
      </c>
      <c r="H155" s="148">
        <f t="shared" si="20"/>
        <v>0</v>
      </c>
      <c r="I155" s="148">
        <f t="shared" si="21"/>
        <v>3</v>
      </c>
      <c r="J155" s="12"/>
      <c r="K155" s="18" t="str">
        <f t="shared" si="31"/>
        <v>n/a</v>
      </c>
      <c r="L155" s="11" t="str">
        <f t="shared" si="22"/>
        <v xml:space="preserve"> </v>
      </c>
      <c r="M155" s="27">
        <f t="shared" si="23"/>
        <v>0</v>
      </c>
      <c r="N155" s="13">
        <f t="shared" si="24"/>
        <v>0</v>
      </c>
      <c r="O155" s="14" t="str">
        <f t="shared" si="25"/>
        <v xml:space="preserve"> </v>
      </c>
      <c r="P155" s="15">
        <f t="shared" si="26"/>
        <v>0</v>
      </c>
      <c r="Q155" s="50">
        <f t="shared" si="27"/>
        <v>0</v>
      </c>
      <c r="R155" s="51">
        <f t="shared" si="28"/>
        <v>0</v>
      </c>
      <c r="S155" s="17" t="str">
        <f t="shared" si="29"/>
        <v>-</v>
      </c>
      <c r="T155" s="51"/>
      <c r="U155" s="14"/>
      <c r="V155" s="51" t="s">
        <v>1</v>
      </c>
      <c r="W155" s="14">
        <v>0</v>
      </c>
      <c r="X155" s="92"/>
      <c r="Y155" s="93" t="str">
        <f t="shared" si="30"/>
        <v xml:space="preserve"> </v>
      </c>
      <c r="Z155" s="94"/>
    </row>
    <row r="156" spans="3:26" ht="15" x14ac:dyDescent="0.3">
      <c r="C156" s="87">
        <f t="shared" si="32"/>
        <v>119</v>
      </c>
      <c r="D156" s="3" t="s">
        <v>181</v>
      </c>
      <c r="E156" s="7">
        <v>3</v>
      </c>
      <c r="F156" s="26" t="s">
        <v>1</v>
      </c>
      <c r="G156" s="147" t="str">
        <f t="shared" si="19"/>
        <v>3,0</v>
      </c>
      <c r="H156" s="148">
        <f t="shared" si="20"/>
        <v>0</v>
      </c>
      <c r="I156" s="148">
        <f t="shared" si="21"/>
        <v>3</v>
      </c>
      <c r="J156" s="12"/>
      <c r="K156" s="18" t="str">
        <f t="shared" si="31"/>
        <v>n/a</v>
      </c>
      <c r="L156" s="11" t="str">
        <f t="shared" si="22"/>
        <v xml:space="preserve"> </v>
      </c>
      <c r="M156" s="27">
        <f t="shared" si="23"/>
        <v>0</v>
      </c>
      <c r="N156" s="13">
        <f t="shared" si="24"/>
        <v>0</v>
      </c>
      <c r="O156" s="14" t="str">
        <f t="shared" si="25"/>
        <v xml:space="preserve"> </v>
      </c>
      <c r="P156" s="15">
        <f t="shared" si="26"/>
        <v>0</v>
      </c>
      <c r="Q156" s="50">
        <f t="shared" si="27"/>
        <v>0</v>
      </c>
      <c r="R156" s="51">
        <f t="shared" si="28"/>
        <v>0</v>
      </c>
      <c r="S156" s="17" t="str">
        <f t="shared" si="29"/>
        <v>-</v>
      </c>
      <c r="T156" s="51"/>
      <c r="U156" s="14"/>
      <c r="V156" s="51" t="s">
        <v>1</v>
      </c>
      <c r="W156" s="14">
        <v>0</v>
      </c>
      <c r="X156" s="92"/>
      <c r="Y156" s="93" t="str">
        <f t="shared" si="30"/>
        <v xml:space="preserve"> </v>
      </c>
      <c r="Z156" s="94"/>
    </row>
    <row r="157" spans="3:26" ht="15" x14ac:dyDescent="0.3">
      <c r="C157" s="87">
        <f t="shared" si="32"/>
        <v>120</v>
      </c>
      <c r="D157" s="3" t="s">
        <v>57</v>
      </c>
      <c r="E157" s="7">
        <v>3</v>
      </c>
      <c r="F157" s="26" t="s">
        <v>1</v>
      </c>
      <c r="G157" s="147" t="str">
        <f t="shared" si="19"/>
        <v>3,0</v>
      </c>
      <c r="H157" s="148">
        <f t="shared" si="20"/>
        <v>0</v>
      </c>
      <c r="I157" s="148">
        <f t="shared" si="21"/>
        <v>3</v>
      </c>
      <c r="J157" s="12"/>
      <c r="K157" s="18" t="str">
        <f t="shared" si="31"/>
        <v>n/a</v>
      </c>
      <c r="L157" s="11" t="str">
        <f t="shared" si="22"/>
        <v xml:space="preserve"> </v>
      </c>
      <c r="M157" s="27">
        <f t="shared" si="23"/>
        <v>0</v>
      </c>
      <c r="N157" s="13">
        <f t="shared" si="24"/>
        <v>0</v>
      </c>
      <c r="O157" s="14" t="str">
        <f t="shared" si="25"/>
        <v xml:space="preserve"> </v>
      </c>
      <c r="P157" s="15">
        <f t="shared" si="26"/>
        <v>0</v>
      </c>
      <c r="Q157" s="50">
        <f t="shared" si="27"/>
        <v>0</v>
      </c>
      <c r="R157" s="51">
        <f t="shared" si="28"/>
        <v>0</v>
      </c>
      <c r="S157" s="17" t="str">
        <f t="shared" si="29"/>
        <v>-</v>
      </c>
      <c r="T157" s="51"/>
      <c r="U157" s="14"/>
      <c r="V157" s="51" t="s">
        <v>1</v>
      </c>
      <c r="W157" s="14">
        <v>0</v>
      </c>
      <c r="X157" s="92"/>
      <c r="Y157" s="93" t="str">
        <f t="shared" si="30"/>
        <v xml:space="preserve"> </v>
      </c>
      <c r="Z157" s="94"/>
    </row>
    <row r="158" spans="3:26" ht="15" x14ac:dyDescent="0.3">
      <c r="C158" s="87">
        <f t="shared" si="32"/>
        <v>121</v>
      </c>
      <c r="D158" s="3" t="s">
        <v>68</v>
      </c>
      <c r="E158" s="7">
        <v>3</v>
      </c>
      <c r="F158" s="26" t="s">
        <v>1</v>
      </c>
      <c r="G158" s="147" t="str">
        <f t="shared" si="19"/>
        <v>3,0</v>
      </c>
      <c r="H158" s="148">
        <f t="shared" si="20"/>
        <v>0</v>
      </c>
      <c r="I158" s="148">
        <f t="shared" si="21"/>
        <v>3</v>
      </c>
      <c r="J158" s="12"/>
      <c r="K158" s="18" t="str">
        <f t="shared" si="31"/>
        <v>n/a</v>
      </c>
      <c r="L158" s="11" t="str">
        <f t="shared" si="22"/>
        <v xml:space="preserve"> </v>
      </c>
      <c r="M158" s="27">
        <f t="shared" si="23"/>
        <v>0</v>
      </c>
      <c r="N158" s="13">
        <f t="shared" si="24"/>
        <v>0</v>
      </c>
      <c r="O158" s="14" t="str">
        <f t="shared" si="25"/>
        <v xml:space="preserve"> </v>
      </c>
      <c r="P158" s="15">
        <f t="shared" si="26"/>
        <v>0</v>
      </c>
      <c r="Q158" s="50">
        <f t="shared" si="27"/>
        <v>0</v>
      </c>
      <c r="R158" s="51">
        <f t="shared" si="28"/>
        <v>0</v>
      </c>
      <c r="S158" s="17" t="str">
        <f t="shared" si="29"/>
        <v>-</v>
      </c>
      <c r="T158" s="51"/>
      <c r="U158" s="14"/>
      <c r="V158" s="51" t="s">
        <v>1</v>
      </c>
      <c r="W158" s="14">
        <v>0</v>
      </c>
      <c r="X158" s="92"/>
      <c r="Y158" s="93" t="str">
        <f t="shared" si="30"/>
        <v xml:space="preserve"> </v>
      </c>
      <c r="Z158" s="94"/>
    </row>
    <row r="159" spans="3:26" ht="15" x14ac:dyDescent="0.3">
      <c r="C159" s="87">
        <f t="shared" si="32"/>
        <v>122</v>
      </c>
      <c r="D159" s="3" t="s">
        <v>186</v>
      </c>
      <c r="E159" s="7">
        <v>3</v>
      </c>
      <c r="F159" s="26" t="s">
        <v>1</v>
      </c>
      <c r="G159" s="147" t="str">
        <f t="shared" si="19"/>
        <v>3,0</v>
      </c>
      <c r="H159" s="148">
        <f t="shared" si="20"/>
        <v>0</v>
      </c>
      <c r="I159" s="148">
        <f t="shared" si="21"/>
        <v>3</v>
      </c>
      <c r="J159" s="12"/>
      <c r="K159" s="18" t="str">
        <f t="shared" si="31"/>
        <v>n/a</v>
      </c>
      <c r="L159" s="11" t="str">
        <f t="shared" si="22"/>
        <v xml:space="preserve"> </v>
      </c>
      <c r="M159" s="27">
        <f t="shared" si="23"/>
        <v>0</v>
      </c>
      <c r="N159" s="13">
        <f t="shared" si="24"/>
        <v>0</v>
      </c>
      <c r="O159" s="14" t="str">
        <f t="shared" si="25"/>
        <v xml:space="preserve"> </v>
      </c>
      <c r="P159" s="15">
        <f t="shared" si="26"/>
        <v>0</v>
      </c>
      <c r="Q159" s="50">
        <f t="shared" si="27"/>
        <v>0</v>
      </c>
      <c r="R159" s="51">
        <f t="shared" si="28"/>
        <v>0</v>
      </c>
      <c r="S159" s="17" t="str">
        <f t="shared" si="29"/>
        <v>-</v>
      </c>
      <c r="T159" s="51"/>
      <c r="U159" s="14"/>
      <c r="V159" s="51" t="s">
        <v>1</v>
      </c>
      <c r="W159" s="14">
        <v>0</v>
      </c>
      <c r="X159" s="92"/>
      <c r="Y159" s="93" t="str">
        <f t="shared" si="30"/>
        <v xml:space="preserve"> </v>
      </c>
      <c r="Z159" s="94"/>
    </row>
    <row r="160" spans="3:26" ht="15" x14ac:dyDescent="0.3">
      <c r="C160" s="87">
        <f t="shared" si="32"/>
        <v>123</v>
      </c>
      <c r="D160" s="3" t="s">
        <v>72</v>
      </c>
      <c r="E160" s="7">
        <v>3</v>
      </c>
      <c r="F160" s="26" t="s">
        <v>1</v>
      </c>
      <c r="G160" s="147" t="str">
        <f t="shared" si="19"/>
        <v>3,0</v>
      </c>
      <c r="H160" s="148">
        <f t="shared" si="20"/>
        <v>0</v>
      </c>
      <c r="I160" s="148">
        <f t="shared" si="21"/>
        <v>3</v>
      </c>
      <c r="J160" s="12"/>
      <c r="K160" s="18" t="str">
        <f t="shared" si="31"/>
        <v>n/a</v>
      </c>
      <c r="L160" s="11" t="str">
        <f t="shared" si="22"/>
        <v xml:space="preserve"> </v>
      </c>
      <c r="M160" s="27">
        <f t="shared" si="23"/>
        <v>0</v>
      </c>
      <c r="N160" s="13">
        <f t="shared" si="24"/>
        <v>0</v>
      </c>
      <c r="O160" s="14" t="str">
        <f t="shared" si="25"/>
        <v xml:space="preserve"> </v>
      </c>
      <c r="P160" s="15">
        <f t="shared" si="26"/>
        <v>0</v>
      </c>
      <c r="Q160" s="50">
        <f t="shared" si="27"/>
        <v>0</v>
      </c>
      <c r="R160" s="51">
        <f t="shared" si="28"/>
        <v>0</v>
      </c>
      <c r="S160" s="17" t="str">
        <f t="shared" si="29"/>
        <v>-</v>
      </c>
      <c r="T160" s="51"/>
      <c r="U160" s="14"/>
      <c r="V160" s="51" t="s">
        <v>1</v>
      </c>
      <c r="W160" s="14">
        <v>0</v>
      </c>
      <c r="X160" s="92"/>
      <c r="Y160" s="93" t="str">
        <f t="shared" si="30"/>
        <v xml:space="preserve"> </v>
      </c>
      <c r="Z160" s="94"/>
    </row>
    <row r="161" spans="3:26" ht="15" x14ac:dyDescent="0.3">
      <c r="C161" s="87">
        <f t="shared" si="32"/>
        <v>124</v>
      </c>
      <c r="D161" s="3" t="s">
        <v>190</v>
      </c>
      <c r="E161" s="7">
        <v>3</v>
      </c>
      <c r="F161" s="26" t="s">
        <v>1</v>
      </c>
      <c r="G161" s="147" t="str">
        <f t="shared" si="19"/>
        <v>3,0</v>
      </c>
      <c r="H161" s="148">
        <f t="shared" si="20"/>
        <v>0</v>
      </c>
      <c r="I161" s="148">
        <f t="shared" si="21"/>
        <v>3</v>
      </c>
      <c r="J161" s="12"/>
      <c r="K161" s="18" t="str">
        <f t="shared" si="31"/>
        <v>n/a</v>
      </c>
      <c r="L161" s="11" t="str">
        <f t="shared" si="22"/>
        <v xml:space="preserve"> </v>
      </c>
      <c r="M161" s="27">
        <f t="shared" si="23"/>
        <v>0</v>
      </c>
      <c r="N161" s="13">
        <f t="shared" si="24"/>
        <v>0</v>
      </c>
      <c r="O161" s="14" t="str">
        <f t="shared" si="25"/>
        <v xml:space="preserve"> </v>
      </c>
      <c r="P161" s="15">
        <f t="shared" si="26"/>
        <v>0</v>
      </c>
      <c r="Q161" s="50">
        <f t="shared" si="27"/>
        <v>0</v>
      </c>
      <c r="R161" s="51">
        <f t="shared" si="28"/>
        <v>0</v>
      </c>
      <c r="S161" s="17" t="str">
        <f t="shared" si="29"/>
        <v>-</v>
      </c>
      <c r="T161" s="51"/>
      <c r="U161" s="14"/>
      <c r="V161" s="51" t="s">
        <v>1</v>
      </c>
      <c r="W161" s="14">
        <v>0</v>
      </c>
      <c r="X161" s="92"/>
      <c r="Y161" s="93" t="str">
        <f t="shared" si="30"/>
        <v xml:space="preserve"> </v>
      </c>
      <c r="Z161" s="94"/>
    </row>
    <row r="162" spans="3:26" ht="15" x14ac:dyDescent="0.3">
      <c r="C162" s="87">
        <f t="shared" si="32"/>
        <v>125</v>
      </c>
      <c r="D162" s="3" t="s">
        <v>193</v>
      </c>
      <c r="E162" s="7">
        <v>3</v>
      </c>
      <c r="F162" s="26" t="s">
        <v>1</v>
      </c>
      <c r="G162" s="147" t="str">
        <f t="shared" si="19"/>
        <v>3,0</v>
      </c>
      <c r="H162" s="148">
        <f t="shared" si="20"/>
        <v>0</v>
      </c>
      <c r="I162" s="148">
        <f t="shared" si="21"/>
        <v>3</v>
      </c>
      <c r="J162" s="12"/>
      <c r="K162" s="18" t="str">
        <f t="shared" si="31"/>
        <v>n/a</v>
      </c>
      <c r="L162" s="11" t="str">
        <f t="shared" si="22"/>
        <v xml:space="preserve"> </v>
      </c>
      <c r="M162" s="27">
        <f t="shared" si="23"/>
        <v>0</v>
      </c>
      <c r="N162" s="13">
        <f t="shared" si="24"/>
        <v>0</v>
      </c>
      <c r="O162" s="14" t="str">
        <f t="shared" si="25"/>
        <v xml:space="preserve"> </v>
      </c>
      <c r="P162" s="15">
        <f t="shared" si="26"/>
        <v>0</v>
      </c>
      <c r="Q162" s="50">
        <f t="shared" si="27"/>
        <v>0</v>
      </c>
      <c r="R162" s="51">
        <f t="shared" si="28"/>
        <v>0</v>
      </c>
      <c r="S162" s="17" t="str">
        <f t="shared" si="29"/>
        <v>-</v>
      </c>
      <c r="T162" s="51"/>
      <c r="U162" s="14"/>
      <c r="V162" s="51" t="s">
        <v>1</v>
      </c>
      <c r="W162" s="14">
        <v>0</v>
      </c>
      <c r="X162" s="92"/>
      <c r="Y162" s="93" t="str">
        <f t="shared" si="30"/>
        <v xml:space="preserve"> </v>
      </c>
      <c r="Z162" s="94"/>
    </row>
    <row r="163" spans="3:26" ht="15" x14ac:dyDescent="0.3">
      <c r="C163" s="87">
        <f t="shared" si="32"/>
        <v>126</v>
      </c>
      <c r="D163" s="3" t="s">
        <v>76</v>
      </c>
      <c r="E163" s="7">
        <v>3</v>
      </c>
      <c r="F163" s="26" t="s">
        <v>1</v>
      </c>
      <c r="G163" s="147" t="str">
        <f t="shared" si="19"/>
        <v>3,0</v>
      </c>
      <c r="H163" s="148">
        <f t="shared" si="20"/>
        <v>0</v>
      </c>
      <c r="I163" s="148">
        <f t="shared" si="21"/>
        <v>3</v>
      </c>
      <c r="J163" s="12"/>
      <c r="K163" s="18" t="str">
        <f t="shared" si="31"/>
        <v>n/a</v>
      </c>
      <c r="L163" s="11" t="str">
        <f t="shared" si="22"/>
        <v xml:space="preserve"> </v>
      </c>
      <c r="M163" s="27">
        <f t="shared" si="23"/>
        <v>0</v>
      </c>
      <c r="N163" s="13">
        <f t="shared" si="24"/>
        <v>0</v>
      </c>
      <c r="O163" s="14" t="str">
        <f t="shared" si="25"/>
        <v xml:space="preserve"> </v>
      </c>
      <c r="P163" s="15">
        <f t="shared" si="26"/>
        <v>0</v>
      </c>
      <c r="Q163" s="50">
        <f t="shared" si="27"/>
        <v>0</v>
      </c>
      <c r="R163" s="51">
        <f t="shared" si="28"/>
        <v>0</v>
      </c>
      <c r="S163" s="17" t="str">
        <f t="shared" si="29"/>
        <v>-</v>
      </c>
      <c r="T163" s="51"/>
      <c r="U163" s="14"/>
      <c r="V163" s="51" t="s">
        <v>1</v>
      </c>
      <c r="W163" s="14">
        <v>0</v>
      </c>
      <c r="X163" s="92"/>
      <c r="Y163" s="93" t="str">
        <f t="shared" si="30"/>
        <v xml:space="preserve"> </v>
      </c>
      <c r="Z163" s="94"/>
    </row>
    <row r="164" spans="3:26" ht="15" x14ac:dyDescent="0.3">
      <c r="C164" s="87">
        <f t="shared" si="32"/>
        <v>127</v>
      </c>
      <c r="D164" s="3" t="s">
        <v>80</v>
      </c>
      <c r="E164" s="7">
        <v>3</v>
      </c>
      <c r="F164" s="26" t="s">
        <v>1</v>
      </c>
      <c r="G164" s="147" t="str">
        <f t="shared" si="19"/>
        <v>3,0</v>
      </c>
      <c r="H164" s="148">
        <f t="shared" si="20"/>
        <v>0</v>
      </c>
      <c r="I164" s="148">
        <f t="shared" si="21"/>
        <v>3</v>
      </c>
      <c r="J164" s="12"/>
      <c r="K164" s="18" t="str">
        <f t="shared" si="31"/>
        <v>n/a</v>
      </c>
      <c r="L164" s="11" t="str">
        <f t="shared" si="22"/>
        <v xml:space="preserve"> </v>
      </c>
      <c r="M164" s="27">
        <f t="shared" si="23"/>
        <v>0</v>
      </c>
      <c r="N164" s="13">
        <f t="shared" si="24"/>
        <v>0</v>
      </c>
      <c r="O164" s="14" t="str">
        <f t="shared" si="25"/>
        <v xml:space="preserve"> </v>
      </c>
      <c r="P164" s="15">
        <f t="shared" si="26"/>
        <v>0</v>
      </c>
      <c r="Q164" s="50">
        <f t="shared" si="27"/>
        <v>0</v>
      </c>
      <c r="R164" s="51">
        <f t="shared" si="28"/>
        <v>0</v>
      </c>
      <c r="S164" s="17" t="str">
        <f t="shared" si="29"/>
        <v>-</v>
      </c>
      <c r="T164" s="51"/>
      <c r="U164" s="14"/>
      <c r="V164" s="51" t="s">
        <v>1</v>
      </c>
      <c r="W164" s="14">
        <v>0</v>
      </c>
      <c r="X164" s="92"/>
      <c r="Y164" s="93" t="str">
        <f t="shared" si="30"/>
        <v xml:space="preserve"> </v>
      </c>
      <c r="Z164" s="94"/>
    </row>
    <row r="165" spans="3:26" ht="15" x14ac:dyDescent="0.3">
      <c r="C165" s="87">
        <f t="shared" si="32"/>
        <v>128</v>
      </c>
      <c r="D165" s="3" t="s">
        <v>82</v>
      </c>
      <c r="E165" s="7">
        <v>3</v>
      </c>
      <c r="F165" s="26" t="s">
        <v>1</v>
      </c>
      <c r="G165" s="147" t="str">
        <f t="shared" si="19"/>
        <v>3,0</v>
      </c>
      <c r="H165" s="148">
        <f t="shared" si="20"/>
        <v>0</v>
      </c>
      <c r="I165" s="148">
        <f t="shared" si="21"/>
        <v>3</v>
      </c>
      <c r="J165" s="12"/>
      <c r="K165" s="18" t="str">
        <f t="shared" si="31"/>
        <v>n/a</v>
      </c>
      <c r="L165" s="11" t="str">
        <f t="shared" si="22"/>
        <v xml:space="preserve"> </v>
      </c>
      <c r="M165" s="27">
        <f t="shared" si="23"/>
        <v>0</v>
      </c>
      <c r="N165" s="13">
        <f t="shared" si="24"/>
        <v>0</v>
      </c>
      <c r="O165" s="14" t="str">
        <f t="shared" si="25"/>
        <v xml:space="preserve"> </v>
      </c>
      <c r="P165" s="15">
        <f t="shared" si="26"/>
        <v>0</v>
      </c>
      <c r="Q165" s="50">
        <f t="shared" si="27"/>
        <v>0</v>
      </c>
      <c r="R165" s="51">
        <f t="shared" si="28"/>
        <v>0</v>
      </c>
      <c r="S165" s="17" t="str">
        <f t="shared" si="29"/>
        <v>-</v>
      </c>
      <c r="T165" s="51"/>
      <c r="U165" s="14"/>
      <c r="V165" s="51" t="s">
        <v>1</v>
      </c>
      <c r="W165" s="14">
        <v>0</v>
      </c>
      <c r="X165" s="92"/>
      <c r="Y165" s="93" t="str">
        <f t="shared" si="30"/>
        <v xml:space="preserve"> </v>
      </c>
      <c r="Z165" s="94"/>
    </row>
    <row r="166" spans="3:26" ht="15" x14ac:dyDescent="0.3">
      <c r="C166" s="87">
        <f t="shared" si="32"/>
        <v>129</v>
      </c>
      <c r="D166" s="3" t="s">
        <v>83</v>
      </c>
      <c r="E166" s="7">
        <v>3</v>
      </c>
      <c r="F166" s="26" t="s">
        <v>1</v>
      </c>
      <c r="G166" s="147" t="str">
        <f t="shared" si="19"/>
        <v>3,0</v>
      </c>
      <c r="H166" s="148">
        <f t="shared" si="20"/>
        <v>0</v>
      </c>
      <c r="I166" s="148">
        <f t="shared" si="21"/>
        <v>3</v>
      </c>
      <c r="J166" s="12"/>
      <c r="K166" s="18" t="str">
        <f t="shared" si="31"/>
        <v>n/a</v>
      </c>
      <c r="L166" s="11" t="str">
        <f t="shared" si="22"/>
        <v xml:space="preserve"> </v>
      </c>
      <c r="M166" s="27">
        <f t="shared" si="23"/>
        <v>0</v>
      </c>
      <c r="N166" s="13">
        <f t="shared" si="24"/>
        <v>0</v>
      </c>
      <c r="O166" s="14" t="str">
        <f t="shared" si="25"/>
        <v xml:space="preserve"> </v>
      </c>
      <c r="P166" s="15">
        <f t="shared" si="26"/>
        <v>0</v>
      </c>
      <c r="Q166" s="50">
        <f t="shared" si="27"/>
        <v>0</v>
      </c>
      <c r="R166" s="51">
        <f t="shared" si="28"/>
        <v>0</v>
      </c>
      <c r="S166" s="17" t="str">
        <f t="shared" si="29"/>
        <v>-</v>
      </c>
      <c r="T166" s="51"/>
      <c r="U166" s="14"/>
      <c r="V166" s="51" t="s">
        <v>1</v>
      </c>
      <c r="W166" s="14">
        <v>0</v>
      </c>
      <c r="X166" s="92"/>
      <c r="Y166" s="93" t="str">
        <f t="shared" si="30"/>
        <v xml:space="preserve"> </v>
      </c>
      <c r="Z166" s="94"/>
    </row>
    <row r="167" spans="3:26" ht="15" x14ac:dyDescent="0.3">
      <c r="C167" s="87">
        <f t="shared" si="32"/>
        <v>130</v>
      </c>
      <c r="D167" s="3" t="s">
        <v>196</v>
      </c>
      <c r="E167" s="7">
        <v>3</v>
      </c>
      <c r="F167" s="26" t="s">
        <v>1</v>
      </c>
      <c r="G167" s="147" t="str">
        <f t="shared" si="19"/>
        <v>3,0</v>
      </c>
      <c r="H167" s="148">
        <f t="shared" si="20"/>
        <v>0</v>
      </c>
      <c r="I167" s="148">
        <f t="shared" si="21"/>
        <v>3</v>
      </c>
      <c r="J167" s="12"/>
      <c r="K167" s="18" t="str">
        <f t="shared" si="31"/>
        <v>n/a</v>
      </c>
      <c r="L167" s="11" t="str">
        <f t="shared" si="22"/>
        <v xml:space="preserve"> </v>
      </c>
      <c r="M167" s="27">
        <f t="shared" si="23"/>
        <v>0</v>
      </c>
      <c r="N167" s="13">
        <f t="shared" si="24"/>
        <v>0</v>
      </c>
      <c r="O167" s="14" t="str">
        <f t="shared" si="25"/>
        <v xml:space="preserve"> </v>
      </c>
      <c r="P167" s="15">
        <f t="shared" si="26"/>
        <v>0</v>
      </c>
      <c r="Q167" s="50">
        <f t="shared" si="27"/>
        <v>0</v>
      </c>
      <c r="R167" s="51">
        <f t="shared" si="28"/>
        <v>0</v>
      </c>
      <c r="S167" s="17" t="str">
        <f t="shared" si="29"/>
        <v>-</v>
      </c>
      <c r="T167" s="51"/>
      <c r="U167" s="14"/>
      <c r="V167" s="51" t="s">
        <v>1</v>
      </c>
      <c r="W167" s="14">
        <v>0</v>
      </c>
      <c r="X167" s="92"/>
      <c r="Y167" s="93" t="str">
        <f t="shared" si="30"/>
        <v xml:space="preserve"> </v>
      </c>
      <c r="Z167" s="94"/>
    </row>
    <row r="168" spans="3:26" ht="15" x14ac:dyDescent="0.3">
      <c r="C168" s="87">
        <f t="shared" si="32"/>
        <v>131</v>
      </c>
      <c r="D168" s="3" t="s">
        <v>86</v>
      </c>
      <c r="E168" s="7">
        <v>3</v>
      </c>
      <c r="F168" s="26" t="s">
        <v>1</v>
      </c>
      <c r="G168" s="147" t="str">
        <f t="shared" si="19"/>
        <v>3,0</v>
      </c>
      <c r="H168" s="148">
        <f t="shared" si="20"/>
        <v>0</v>
      </c>
      <c r="I168" s="148">
        <f t="shared" si="21"/>
        <v>3</v>
      </c>
      <c r="J168" s="12"/>
      <c r="K168" s="18" t="str">
        <f t="shared" si="31"/>
        <v>n/a</v>
      </c>
      <c r="L168" s="11" t="str">
        <f t="shared" si="22"/>
        <v xml:space="preserve"> </v>
      </c>
      <c r="M168" s="27">
        <f t="shared" si="23"/>
        <v>0</v>
      </c>
      <c r="N168" s="13">
        <f t="shared" si="24"/>
        <v>0</v>
      </c>
      <c r="O168" s="14" t="str">
        <f t="shared" si="25"/>
        <v xml:space="preserve"> </v>
      </c>
      <c r="P168" s="15">
        <f t="shared" si="26"/>
        <v>0</v>
      </c>
      <c r="Q168" s="50">
        <f t="shared" si="27"/>
        <v>0</v>
      </c>
      <c r="R168" s="51">
        <f t="shared" si="28"/>
        <v>0</v>
      </c>
      <c r="S168" s="17" t="str">
        <f t="shared" si="29"/>
        <v>-</v>
      </c>
      <c r="T168" s="51"/>
      <c r="U168" s="14"/>
      <c r="V168" s="51" t="s">
        <v>1</v>
      </c>
      <c r="W168" s="14">
        <v>0</v>
      </c>
      <c r="X168" s="92"/>
      <c r="Y168" s="93" t="str">
        <f t="shared" si="30"/>
        <v xml:space="preserve"> </v>
      </c>
      <c r="Z168" s="94"/>
    </row>
    <row r="169" spans="3:26" ht="15" x14ac:dyDescent="0.3">
      <c r="C169" s="87">
        <f t="shared" si="32"/>
        <v>132</v>
      </c>
      <c r="D169" s="3" t="s">
        <v>88</v>
      </c>
      <c r="E169" s="7">
        <v>3</v>
      </c>
      <c r="F169" s="26" t="s">
        <v>1</v>
      </c>
      <c r="G169" s="147" t="str">
        <f t="shared" si="19"/>
        <v>3,0</v>
      </c>
      <c r="H169" s="148">
        <f t="shared" si="20"/>
        <v>0</v>
      </c>
      <c r="I169" s="148">
        <f t="shared" si="21"/>
        <v>3</v>
      </c>
      <c r="J169" s="12"/>
      <c r="K169" s="18" t="str">
        <f t="shared" si="31"/>
        <v>n/a</v>
      </c>
      <c r="L169" s="11" t="str">
        <f t="shared" si="22"/>
        <v xml:space="preserve"> </v>
      </c>
      <c r="M169" s="27">
        <f t="shared" si="23"/>
        <v>0</v>
      </c>
      <c r="N169" s="13">
        <f t="shared" si="24"/>
        <v>0</v>
      </c>
      <c r="O169" s="14" t="str">
        <f t="shared" si="25"/>
        <v xml:space="preserve"> </v>
      </c>
      <c r="P169" s="15">
        <f t="shared" si="26"/>
        <v>0</v>
      </c>
      <c r="Q169" s="50">
        <f t="shared" si="27"/>
        <v>0</v>
      </c>
      <c r="R169" s="51">
        <f t="shared" si="28"/>
        <v>0</v>
      </c>
      <c r="S169" s="17" t="str">
        <f t="shared" si="29"/>
        <v>-</v>
      </c>
      <c r="T169" s="51"/>
      <c r="U169" s="14"/>
      <c r="V169" s="51" t="s">
        <v>1</v>
      </c>
      <c r="W169" s="14">
        <v>0</v>
      </c>
      <c r="X169" s="92"/>
      <c r="Y169" s="93" t="str">
        <f t="shared" si="30"/>
        <v xml:space="preserve"> </v>
      </c>
      <c r="Z169" s="94"/>
    </row>
    <row r="170" spans="3:26" ht="15" x14ac:dyDescent="0.3">
      <c r="C170" s="87">
        <f t="shared" si="32"/>
        <v>133</v>
      </c>
      <c r="D170" s="3" t="s">
        <v>197</v>
      </c>
      <c r="E170" s="7">
        <v>3</v>
      </c>
      <c r="F170" s="26" t="s">
        <v>1</v>
      </c>
      <c r="G170" s="147" t="str">
        <f t="shared" si="19"/>
        <v>3,0</v>
      </c>
      <c r="H170" s="148">
        <f t="shared" si="20"/>
        <v>0</v>
      </c>
      <c r="I170" s="148">
        <f t="shared" si="21"/>
        <v>3</v>
      </c>
      <c r="J170" s="12"/>
      <c r="K170" s="18" t="str">
        <f t="shared" si="31"/>
        <v>n/a</v>
      </c>
      <c r="L170" s="11" t="str">
        <f t="shared" si="22"/>
        <v xml:space="preserve"> </v>
      </c>
      <c r="M170" s="27">
        <f t="shared" si="23"/>
        <v>0</v>
      </c>
      <c r="N170" s="13">
        <f t="shared" si="24"/>
        <v>0</v>
      </c>
      <c r="O170" s="14" t="str">
        <f t="shared" si="25"/>
        <v xml:space="preserve"> </v>
      </c>
      <c r="P170" s="15">
        <f t="shared" si="26"/>
        <v>0</v>
      </c>
      <c r="Q170" s="50">
        <f t="shared" si="27"/>
        <v>0</v>
      </c>
      <c r="R170" s="51">
        <f t="shared" si="28"/>
        <v>0</v>
      </c>
      <c r="S170" s="17" t="str">
        <f t="shared" si="29"/>
        <v>-</v>
      </c>
      <c r="T170" s="51"/>
      <c r="U170" s="14"/>
      <c r="V170" s="51" t="s">
        <v>1</v>
      </c>
      <c r="W170" s="14">
        <v>0</v>
      </c>
      <c r="X170" s="92"/>
      <c r="Y170" s="93" t="str">
        <f t="shared" si="30"/>
        <v xml:space="preserve"> </v>
      </c>
      <c r="Z170" s="94"/>
    </row>
    <row r="171" spans="3:26" ht="15" x14ac:dyDescent="0.3">
      <c r="C171" s="87">
        <f t="shared" si="32"/>
        <v>134</v>
      </c>
      <c r="D171" s="3" t="s">
        <v>199</v>
      </c>
      <c r="E171" s="7">
        <v>3</v>
      </c>
      <c r="F171" s="26" t="s">
        <v>1</v>
      </c>
      <c r="G171" s="147" t="str">
        <f t="shared" si="19"/>
        <v>3,0</v>
      </c>
      <c r="H171" s="148">
        <f t="shared" si="20"/>
        <v>0</v>
      </c>
      <c r="I171" s="148">
        <f t="shared" si="21"/>
        <v>3</v>
      </c>
      <c r="J171" s="12"/>
      <c r="K171" s="18" t="str">
        <f t="shared" si="31"/>
        <v>n/a</v>
      </c>
      <c r="L171" s="11" t="str">
        <f t="shared" si="22"/>
        <v xml:space="preserve"> </v>
      </c>
      <c r="M171" s="27">
        <f t="shared" si="23"/>
        <v>0</v>
      </c>
      <c r="N171" s="13">
        <f t="shared" si="24"/>
        <v>0</v>
      </c>
      <c r="O171" s="14" t="str">
        <f t="shared" si="25"/>
        <v xml:space="preserve"> </v>
      </c>
      <c r="P171" s="15">
        <f t="shared" si="26"/>
        <v>0</v>
      </c>
      <c r="Q171" s="50">
        <f t="shared" si="27"/>
        <v>0</v>
      </c>
      <c r="R171" s="51">
        <f t="shared" si="28"/>
        <v>0</v>
      </c>
      <c r="S171" s="17" t="str">
        <f t="shared" si="29"/>
        <v>-</v>
      </c>
      <c r="T171" s="51"/>
      <c r="U171" s="14"/>
      <c r="V171" s="51" t="s">
        <v>1</v>
      </c>
      <c r="W171" s="14">
        <v>0</v>
      </c>
      <c r="X171" s="92"/>
      <c r="Y171" s="93" t="str">
        <f t="shared" si="30"/>
        <v xml:space="preserve"> </v>
      </c>
      <c r="Z171" s="94"/>
    </row>
    <row r="172" spans="3:26" ht="15" x14ac:dyDescent="0.3">
      <c r="C172" s="87">
        <f t="shared" si="32"/>
        <v>135</v>
      </c>
      <c r="D172" s="3" t="s">
        <v>200</v>
      </c>
      <c r="E172" s="7">
        <v>3</v>
      </c>
      <c r="F172" s="26" t="s">
        <v>1</v>
      </c>
      <c r="G172" s="147" t="str">
        <f t="shared" si="19"/>
        <v>3,0</v>
      </c>
      <c r="H172" s="148">
        <f t="shared" si="20"/>
        <v>0</v>
      </c>
      <c r="I172" s="148">
        <f t="shared" si="21"/>
        <v>3</v>
      </c>
      <c r="J172" s="12"/>
      <c r="K172" s="18" t="str">
        <f t="shared" si="31"/>
        <v>n/a</v>
      </c>
      <c r="L172" s="11" t="str">
        <f t="shared" si="22"/>
        <v xml:space="preserve"> </v>
      </c>
      <c r="M172" s="27">
        <f t="shared" si="23"/>
        <v>0</v>
      </c>
      <c r="N172" s="13">
        <f t="shared" si="24"/>
        <v>0</v>
      </c>
      <c r="O172" s="14" t="str">
        <f t="shared" si="25"/>
        <v xml:space="preserve"> </v>
      </c>
      <c r="P172" s="15">
        <f t="shared" si="26"/>
        <v>0</v>
      </c>
      <c r="Q172" s="50">
        <f t="shared" si="27"/>
        <v>0</v>
      </c>
      <c r="R172" s="51">
        <f t="shared" si="28"/>
        <v>0</v>
      </c>
      <c r="S172" s="17" t="str">
        <f t="shared" si="29"/>
        <v>-</v>
      </c>
      <c r="T172" s="51"/>
      <c r="U172" s="14"/>
      <c r="V172" s="51" t="s">
        <v>1</v>
      </c>
      <c r="W172" s="14">
        <v>0</v>
      </c>
      <c r="X172" s="92"/>
      <c r="Y172" s="93" t="str">
        <f t="shared" si="30"/>
        <v xml:space="preserve"> </v>
      </c>
      <c r="Z172" s="94"/>
    </row>
    <row r="173" spans="3:26" ht="15" x14ac:dyDescent="0.3">
      <c r="C173" s="87">
        <f t="shared" si="32"/>
        <v>136</v>
      </c>
      <c r="D173" s="3" t="s">
        <v>93</v>
      </c>
      <c r="E173" s="7">
        <v>3</v>
      </c>
      <c r="F173" s="26" t="s">
        <v>1</v>
      </c>
      <c r="G173" s="147" t="str">
        <f t="shared" si="19"/>
        <v>3,0</v>
      </c>
      <c r="H173" s="148">
        <f t="shared" si="20"/>
        <v>0</v>
      </c>
      <c r="I173" s="148">
        <f t="shared" si="21"/>
        <v>3</v>
      </c>
      <c r="J173" s="12"/>
      <c r="K173" s="18" t="str">
        <f t="shared" si="31"/>
        <v>n/a</v>
      </c>
      <c r="L173" s="11" t="str">
        <f t="shared" si="22"/>
        <v xml:space="preserve"> </v>
      </c>
      <c r="M173" s="27">
        <f t="shared" si="23"/>
        <v>0</v>
      </c>
      <c r="N173" s="13">
        <f t="shared" si="24"/>
        <v>0</v>
      </c>
      <c r="O173" s="14" t="str">
        <f t="shared" si="25"/>
        <v xml:space="preserve"> </v>
      </c>
      <c r="P173" s="15">
        <f t="shared" si="26"/>
        <v>0</v>
      </c>
      <c r="Q173" s="50">
        <f t="shared" si="27"/>
        <v>0</v>
      </c>
      <c r="R173" s="51">
        <f t="shared" si="28"/>
        <v>0</v>
      </c>
      <c r="S173" s="17" t="str">
        <f t="shared" si="29"/>
        <v>-</v>
      </c>
      <c r="T173" s="51"/>
      <c r="U173" s="14"/>
      <c r="V173" s="51" t="s">
        <v>1</v>
      </c>
      <c r="W173" s="14">
        <v>0</v>
      </c>
      <c r="X173" s="92"/>
      <c r="Y173" s="93" t="str">
        <f t="shared" si="30"/>
        <v xml:space="preserve"> </v>
      </c>
      <c r="Z173" s="94"/>
    </row>
    <row r="174" spans="3:26" ht="15" x14ac:dyDescent="0.3">
      <c r="C174" s="87">
        <f t="shared" si="32"/>
        <v>137</v>
      </c>
      <c r="D174" s="3" t="s">
        <v>94</v>
      </c>
      <c r="E174" s="7">
        <v>3</v>
      </c>
      <c r="F174" s="26" t="s">
        <v>1</v>
      </c>
      <c r="G174" s="147" t="str">
        <f t="shared" si="19"/>
        <v>3,0</v>
      </c>
      <c r="H174" s="148">
        <f t="shared" si="20"/>
        <v>0</v>
      </c>
      <c r="I174" s="148">
        <f t="shared" si="21"/>
        <v>3</v>
      </c>
      <c r="J174" s="12"/>
      <c r="K174" s="18" t="str">
        <f t="shared" si="31"/>
        <v>n/a</v>
      </c>
      <c r="L174" s="11" t="str">
        <f t="shared" si="22"/>
        <v xml:space="preserve"> </v>
      </c>
      <c r="M174" s="27">
        <f t="shared" si="23"/>
        <v>0</v>
      </c>
      <c r="N174" s="13">
        <f t="shared" si="24"/>
        <v>0</v>
      </c>
      <c r="O174" s="14" t="str">
        <f t="shared" si="25"/>
        <v xml:space="preserve"> </v>
      </c>
      <c r="P174" s="15">
        <f t="shared" si="26"/>
        <v>0</v>
      </c>
      <c r="Q174" s="50">
        <f t="shared" si="27"/>
        <v>0</v>
      </c>
      <c r="R174" s="51">
        <f t="shared" si="28"/>
        <v>0</v>
      </c>
      <c r="S174" s="17" t="str">
        <f t="shared" si="29"/>
        <v>-</v>
      </c>
      <c r="T174" s="51"/>
      <c r="U174" s="14"/>
      <c r="V174" s="51" t="s">
        <v>1</v>
      </c>
      <c r="W174" s="14">
        <v>0</v>
      </c>
      <c r="X174" s="92"/>
      <c r="Y174" s="93" t="str">
        <f t="shared" si="30"/>
        <v xml:space="preserve"> </v>
      </c>
      <c r="Z174" s="94"/>
    </row>
    <row r="175" spans="3:26" ht="15" x14ac:dyDescent="0.3">
      <c r="C175" s="87">
        <f t="shared" si="32"/>
        <v>138</v>
      </c>
      <c r="D175" s="3" t="s">
        <v>204</v>
      </c>
      <c r="E175" s="7">
        <v>3</v>
      </c>
      <c r="F175" s="26" t="s">
        <v>1</v>
      </c>
      <c r="G175" s="147" t="str">
        <f t="shared" si="19"/>
        <v>3,0</v>
      </c>
      <c r="H175" s="148">
        <f t="shared" si="20"/>
        <v>0</v>
      </c>
      <c r="I175" s="148">
        <f t="shared" si="21"/>
        <v>3</v>
      </c>
      <c r="J175" s="12"/>
      <c r="K175" s="18" t="str">
        <f t="shared" si="31"/>
        <v>n/a</v>
      </c>
      <c r="L175" s="11" t="str">
        <f t="shared" si="22"/>
        <v xml:space="preserve"> </v>
      </c>
      <c r="M175" s="27">
        <f t="shared" si="23"/>
        <v>0</v>
      </c>
      <c r="N175" s="13">
        <f t="shared" si="24"/>
        <v>0</v>
      </c>
      <c r="O175" s="14" t="str">
        <f t="shared" si="25"/>
        <v xml:space="preserve"> </v>
      </c>
      <c r="P175" s="15">
        <f t="shared" si="26"/>
        <v>0</v>
      </c>
      <c r="Q175" s="50">
        <f t="shared" si="27"/>
        <v>0</v>
      </c>
      <c r="R175" s="51">
        <f t="shared" si="28"/>
        <v>0</v>
      </c>
      <c r="S175" s="17" t="str">
        <f t="shared" si="29"/>
        <v>-</v>
      </c>
      <c r="T175" s="51"/>
      <c r="U175" s="14"/>
      <c r="V175" s="51" t="s">
        <v>1</v>
      </c>
      <c r="W175" s="14">
        <v>0</v>
      </c>
      <c r="X175" s="92"/>
      <c r="Y175" s="93" t="str">
        <f t="shared" si="30"/>
        <v xml:space="preserve"> </v>
      </c>
      <c r="Z175" s="94"/>
    </row>
    <row r="176" spans="3:26" ht="15" x14ac:dyDescent="0.3">
      <c r="C176" s="87">
        <f t="shared" si="32"/>
        <v>139</v>
      </c>
      <c r="D176" s="3" t="s">
        <v>98</v>
      </c>
      <c r="E176" s="7">
        <v>3</v>
      </c>
      <c r="F176" s="26" t="s">
        <v>1</v>
      </c>
      <c r="G176" s="147" t="str">
        <f t="shared" si="19"/>
        <v>3,0</v>
      </c>
      <c r="H176" s="148">
        <f t="shared" si="20"/>
        <v>0</v>
      </c>
      <c r="I176" s="148">
        <f t="shared" si="21"/>
        <v>3</v>
      </c>
      <c r="J176" s="12"/>
      <c r="K176" s="18" t="str">
        <f t="shared" si="31"/>
        <v>n/a</v>
      </c>
      <c r="L176" s="11" t="str">
        <f t="shared" si="22"/>
        <v xml:space="preserve"> </v>
      </c>
      <c r="M176" s="27">
        <f t="shared" si="23"/>
        <v>0</v>
      </c>
      <c r="N176" s="13">
        <f t="shared" si="24"/>
        <v>0</v>
      </c>
      <c r="O176" s="14" t="str">
        <f t="shared" si="25"/>
        <v xml:space="preserve"> </v>
      </c>
      <c r="P176" s="15">
        <f t="shared" si="26"/>
        <v>0</v>
      </c>
      <c r="Q176" s="50">
        <f t="shared" si="27"/>
        <v>0</v>
      </c>
      <c r="R176" s="51">
        <f t="shared" si="28"/>
        <v>0</v>
      </c>
      <c r="S176" s="17" t="str">
        <f t="shared" si="29"/>
        <v>-</v>
      </c>
      <c r="T176" s="51"/>
      <c r="U176" s="14"/>
      <c r="V176" s="51" t="s">
        <v>1</v>
      </c>
      <c r="W176" s="14">
        <v>0</v>
      </c>
      <c r="X176" s="92"/>
      <c r="Y176" s="93" t="str">
        <f t="shared" si="30"/>
        <v xml:space="preserve"> </v>
      </c>
      <c r="Z176" s="94"/>
    </row>
    <row r="177" spans="3:26" ht="15" x14ac:dyDescent="0.3">
      <c r="C177" s="87">
        <f t="shared" si="32"/>
        <v>140</v>
      </c>
      <c r="D177" s="3" t="s">
        <v>99</v>
      </c>
      <c r="E177" s="7">
        <v>3</v>
      </c>
      <c r="F177" s="26" t="s">
        <v>1</v>
      </c>
      <c r="G177" s="147" t="str">
        <f t="shared" si="19"/>
        <v>3,0</v>
      </c>
      <c r="H177" s="148">
        <f t="shared" si="20"/>
        <v>0</v>
      </c>
      <c r="I177" s="148">
        <f t="shared" si="21"/>
        <v>3</v>
      </c>
      <c r="J177" s="12"/>
      <c r="K177" s="18" t="str">
        <f t="shared" si="31"/>
        <v>n/a</v>
      </c>
      <c r="L177" s="11" t="str">
        <f t="shared" si="22"/>
        <v xml:space="preserve"> </v>
      </c>
      <c r="M177" s="27">
        <f t="shared" si="23"/>
        <v>0</v>
      </c>
      <c r="N177" s="13">
        <f t="shared" si="24"/>
        <v>0</v>
      </c>
      <c r="O177" s="14" t="str">
        <f t="shared" si="25"/>
        <v xml:space="preserve"> </v>
      </c>
      <c r="P177" s="15">
        <f t="shared" si="26"/>
        <v>0</v>
      </c>
      <c r="Q177" s="50">
        <f t="shared" si="27"/>
        <v>0</v>
      </c>
      <c r="R177" s="51">
        <f t="shared" si="28"/>
        <v>0</v>
      </c>
      <c r="S177" s="17" t="str">
        <f t="shared" si="29"/>
        <v>-</v>
      </c>
      <c r="T177" s="51"/>
      <c r="U177" s="14"/>
      <c r="V177" s="51" t="s">
        <v>1</v>
      </c>
      <c r="W177" s="14">
        <v>0</v>
      </c>
      <c r="X177" s="92"/>
      <c r="Y177" s="93" t="str">
        <f t="shared" si="30"/>
        <v xml:space="preserve"> </v>
      </c>
      <c r="Z177" s="94"/>
    </row>
    <row r="178" spans="3:26" ht="15" x14ac:dyDescent="0.3">
      <c r="C178" s="87">
        <f t="shared" si="32"/>
        <v>141</v>
      </c>
      <c r="D178" s="3" t="s">
        <v>207</v>
      </c>
      <c r="E178" s="7">
        <v>3</v>
      </c>
      <c r="F178" s="26" t="s">
        <v>1</v>
      </c>
      <c r="G178" s="147" t="str">
        <f t="shared" si="19"/>
        <v>3,0</v>
      </c>
      <c r="H178" s="148">
        <f t="shared" si="20"/>
        <v>0</v>
      </c>
      <c r="I178" s="148">
        <f t="shared" si="21"/>
        <v>3</v>
      </c>
      <c r="J178" s="12"/>
      <c r="K178" s="18" t="str">
        <f t="shared" si="31"/>
        <v>n/a</v>
      </c>
      <c r="L178" s="11" t="str">
        <f t="shared" si="22"/>
        <v xml:space="preserve"> </v>
      </c>
      <c r="M178" s="27">
        <f t="shared" si="23"/>
        <v>0</v>
      </c>
      <c r="N178" s="13">
        <f t="shared" si="24"/>
        <v>0</v>
      </c>
      <c r="O178" s="14" t="str">
        <f t="shared" si="25"/>
        <v xml:space="preserve"> </v>
      </c>
      <c r="P178" s="15">
        <f t="shared" si="26"/>
        <v>0</v>
      </c>
      <c r="Q178" s="50">
        <f t="shared" si="27"/>
        <v>0</v>
      </c>
      <c r="R178" s="51">
        <f t="shared" si="28"/>
        <v>0</v>
      </c>
      <c r="S178" s="17" t="str">
        <f t="shared" si="29"/>
        <v>-</v>
      </c>
      <c r="T178" s="51"/>
      <c r="U178" s="14"/>
      <c r="V178" s="51" t="s">
        <v>1</v>
      </c>
      <c r="W178" s="14">
        <v>0</v>
      </c>
      <c r="X178" s="92"/>
      <c r="Y178" s="93" t="str">
        <f t="shared" si="30"/>
        <v xml:space="preserve"> </v>
      </c>
      <c r="Z178" s="94"/>
    </row>
    <row r="179" spans="3:26" ht="15" x14ac:dyDescent="0.3">
      <c r="C179" s="87">
        <f t="shared" si="32"/>
        <v>142</v>
      </c>
      <c r="D179" s="3" t="s">
        <v>208</v>
      </c>
      <c r="E179" s="7">
        <v>3</v>
      </c>
      <c r="F179" s="26" t="s">
        <v>1</v>
      </c>
      <c r="G179" s="147" t="str">
        <f t="shared" si="19"/>
        <v>3,0</v>
      </c>
      <c r="H179" s="148">
        <f t="shared" si="20"/>
        <v>0</v>
      </c>
      <c r="I179" s="148">
        <f t="shared" si="21"/>
        <v>3</v>
      </c>
      <c r="J179" s="12"/>
      <c r="K179" s="18" t="str">
        <f t="shared" si="31"/>
        <v>n/a</v>
      </c>
      <c r="L179" s="11" t="str">
        <f t="shared" si="22"/>
        <v xml:space="preserve"> </v>
      </c>
      <c r="M179" s="27">
        <f t="shared" si="23"/>
        <v>0</v>
      </c>
      <c r="N179" s="13">
        <f t="shared" si="24"/>
        <v>0</v>
      </c>
      <c r="O179" s="14" t="str">
        <f t="shared" si="25"/>
        <v xml:space="preserve"> </v>
      </c>
      <c r="P179" s="15">
        <f t="shared" si="26"/>
        <v>0</v>
      </c>
      <c r="Q179" s="50">
        <f t="shared" si="27"/>
        <v>0</v>
      </c>
      <c r="R179" s="51">
        <f t="shared" si="28"/>
        <v>0</v>
      </c>
      <c r="S179" s="17" t="str">
        <f t="shared" si="29"/>
        <v>-</v>
      </c>
      <c r="T179" s="51"/>
      <c r="U179" s="14"/>
      <c r="V179" s="51" t="s">
        <v>1</v>
      </c>
      <c r="W179" s="14">
        <v>0</v>
      </c>
      <c r="X179" s="92"/>
      <c r="Y179" s="93" t="str">
        <f t="shared" si="30"/>
        <v xml:space="preserve"> </v>
      </c>
      <c r="Z179" s="94"/>
    </row>
    <row r="180" spans="3:26" ht="15" x14ac:dyDescent="0.3">
      <c r="C180" s="87">
        <f t="shared" si="32"/>
        <v>143</v>
      </c>
      <c r="D180" s="3" t="s">
        <v>209</v>
      </c>
      <c r="E180" s="7">
        <v>3</v>
      </c>
      <c r="F180" s="26" t="s">
        <v>1</v>
      </c>
      <c r="G180" s="147" t="str">
        <f t="shared" si="19"/>
        <v>3,0</v>
      </c>
      <c r="H180" s="148">
        <f t="shared" si="20"/>
        <v>0</v>
      </c>
      <c r="I180" s="148">
        <f t="shared" si="21"/>
        <v>3</v>
      </c>
      <c r="J180" s="12"/>
      <c r="K180" s="18" t="str">
        <f t="shared" si="31"/>
        <v>n/a</v>
      </c>
      <c r="L180" s="11" t="str">
        <f t="shared" si="22"/>
        <v xml:space="preserve"> </v>
      </c>
      <c r="M180" s="27">
        <f t="shared" si="23"/>
        <v>0</v>
      </c>
      <c r="N180" s="13">
        <f t="shared" si="24"/>
        <v>0</v>
      </c>
      <c r="O180" s="14" t="str">
        <f t="shared" si="25"/>
        <v xml:space="preserve"> </v>
      </c>
      <c r="P180" s="15">
        <f t="shared" si="26"/>
        <v>0</v>
      </c>
      <c r="Q180" s="50">
        <f t="shared" si="27"/>
        <v>0</v>
      </c>
      <c r="R180" s="51">
        <f t="shared" si="28"/>
        <v>0</v>
      </c>
      <c r="S180" s="17" t="str">
        <f t="shared" si="29"/>
        <v>-</v>
      </c>
      <c r="T180" s="51"/>
      <c r="U180" s="14"/>
      <c r="V180" s="51" t="s">
        <v>1</v>
      </c>
      <c r="W180" s="14">
        <v>0</v>
      </c>
      <c r="X180" s="92"/>
      <c r="Y180" s="93" t="str">
        <f t="shared" si="30"/>
        <v xml:space="preserve"> </v>
      </c>
      <c r="Z180" s="94"/>
    </row>
    <row r="181" spans="3:26" ht="15" x14ac:dyDescent="0.3">
      <c r="C181" s="87">
        <f t="shared" si="32"/>
        <v>144</v>
      </c>
      <c r="D181" s="3" t="s">
        <v>104</v>
      </c>
      <c r="E181" s="7">
        <v>3</v>
      </c>
      <c r="F181" s="26" t="s">
        <v>1</v>
      </c>
      <c r="G181" s="147" t="str">
        <f t="shared" si="19"/>
        <v>3,0</v>
      </c>
      <c r="H181" s="148">
        <f t="shared" si="20"/>
        <v>0</v>
      </c>
      <c r="I181" s="148">
        <f t="shared" si="21"/>
        <v>3</v>
      </c>
      <c r="J181" s="12"/>
      <c r="K181" s="18" t="str">
        <f t="shared" si="31"/>
        <v>n/a</v>
      </c>
      <c r="L181" s="11" t="str">
        <f t="shared" si="22"/>
        <v xml:space="preserve"> </v>
      </c>
      <c r="M181" s="27">
        <f t="shared" si="23"/>
        <v>0</v>
      </c>
      <c r="N181" s="13">
        <f t="shared" si="24"/>
        <v>0</v>
      </c>
      <c r="O181" s="14" t="str">
        <f t="shared" si="25"/>
        <v xml:space="preserve"> </v>
      </c>
      <c r="P181" s="15">
        <f t="shared" si="26"/>
        <v>0</v>
      </c>
      <c r="Q181" s="50">
        <f t="shared" si="27"/>
        <v>0</v>
      </c>
      <c r="R181" s="51">
        <f t="shared" si="28"/>
        <v>0</v>
      </c>
      <c r="S181" s="17" t="str">
        <f t="shared" si="29"/>
        <v>-</v>
      </c>
      <c r="T181" s="51"/>
      <c r="U181" s="14"/>
      <c r="V181" s="51" t="s">
        <v>1</v>
      </c>
      <c r="W181" s="14">
        <v>0</v>
      </c>
      <c r="X181" s="92"/>
      <c r="Y181" s="93" t="str">
        <f t="shared" si="30"/>
        <v xml:space="preserve"> </v>
      </c>
      <c r="Z181" s="94"/>
    </row>
    <row r="182" spans="3:26" ht="15" x14ac:dyDescent="0.3">
      <c r="C182" s="87">
        <f t="shared" si="32"/>
        <v>145</v>
      </c>
      <c r="D182" s="3" t="s">
        <v>210</v>
      </c>
      <c r="E182" s="7">
        <v>3</v>
      </c>
      <c r="F182" s="26" t="s">
        <v>1</v>
      </c>
      <c r="G182" s="147" t="str">
        <f t="shared" si="19"/>
        <v>3,0</v>
      </c>
      <c r="H182" s="148">
        <f t="shared" si="20"/>
        <v>0</v>
      </c>
      <c r="I182" s="148">
        <f t="shared" si="21"/>
        <v>3</v>
      </c>
      <c r="J182" s="12"/>
      <c r="K182" s="18" t="str">
        <f t="shared" si="31"/>
        <v>n/a</v>
      </c>
      <c r="L182" s="11" t="str">
        <f t="shared" si="22"/>
        <v xml:space="preserve"> </v>
      </c>
      <c r="M182" s="27">
        <f t="shared" si="23"/>
        <v>0</v>
      </c>
      <c r="N182" s="13">
        <f t="shared" si="24"/>
        <v>0</v>
      </c>
      <c r="O182" s="14" t="str">
        <f t="shared" si="25"/>
        <v xml:space="preserve"> </v>
      </c>
      <c r="P182" s="15">
        <f t="shared" si="26"/>
        <v>0</v>
      </c>
      <c r="Q182" s="50">
        <f t="shared" si="27"/>
        <v>0</v>
      </c>
      <c r="R182" s="51">
        <f t="shared" si="28"/>
        <v>0</v>
      </c>
      <c r="S182" s="17" t="str">
        <f t="shared" si="29"/>
        <v>-</v>
      </c>
      <c r="T182" s="51"/>
      <c r="U182" s="14"/>
      <c r="V182" s="51" t="s">
        <v>1</v>
      </c>
      <c r="W182" s="14">
        <v>0</v>
      </c>
      <c r="X182" s="92"/>
      <c r="Y182" s="93" t="str">
        <f t="shared" si="30"/>
        <v xml:space="preserve"> </v>
      </c>
      <c r="Z182" s="94"/>
    </row>
    <row r="183" spans="3:26" ht="15" x14ac:dyDescent="0.3">
      <c r="C183" s="87">
        <f t="shared" si="32"/>
        <v>146</v>
      </c>
      <c r="D183" s="3" t="s">
        <v>211</v>
      </c>
      <c r="E183" s="7">
        <v>3</v>
      </c>
      <c r="F183" s="26" t="s">
        <v>1</v>
      </c>
      <c r="G183" s="147" t="str">
        <f t="shared" si="19"/>
        <v>3,0</v>
      </c>
      <c r="H183" s="148">
        <f t="shared" si="20"/>
        <v>0</v>
      </c>
      <c r="I183" s="148">
        <f t="shared" si="21"/>
        <v>3</v>
      </c>
      <c r="J183" s="12"/>
      <c r="K183" s="18" t="str">
        <f t="shared" ref="K183:K214" si="33">IF(M183 &gt; 0, K182+1, "n/a")</f>
        <v>n/a</v>
      </c>
      <c r="L183" s="11" t="str">
        <f t="shared" si="22"/>
        <v xml:space="preserve"> </v>
      </c>
      <c r="M183" s="27">
        <f t="shared" si="23"/>
        <v>0</v>
      </c>
      <c r="N183" s="13">
        <f t="shared" si="24"/>
        <v>0</v>
      </c>
      <c r="O183" s="14" t="str">
        <f t="shared" si="25"/>
        <v xml:space="preserve"> </v>
      </c>
      <c r="P183" s="15">
        <f t="shared" si="26"/>
        <v>0</v>
      </c>
      <c r="Q183" s="50">
        <f t="shared" si="27"/>
        <v>0</v>
      </c>
      <c r="R183" s="51">
        <f t="shared" si="28"/>
        <v>0</v>
      </c>
      <c r="S183" s="17" t="str">
        <f t="shared" si="29"/>
        <v>-</v>
      </c>
      <c r="T183" s="51"/>
      <c r="U183" s="14"/>
      <c r="V183" s="51" t="s">
        <v>1</v>
      </c>
      <c r="W183" s="14">
        <v>0</v>
      </c>
      <c r="X183" s="92"/>
      <c r="Y183" s="93" t="str">
        <f t="shared" si="30"/>
        <v xml:space="preserve"> </v>
      </c>
      <c r="Z183" s="94"/>
    </row>
    <row r="184" spans="3:26" ht="15" x14ac:dyDescent="0.3">
      <c r="C184" s="87">
        <f t="shared" ref="C184:C215" si="34">C183+1</f>
        <v>147</v>
      </c>
      <c r="D184" s="3" t="s">
        <v>212</v>
      </c>
      <c r="E184" s="7">
        <v>3</v>
      </c>
      <c r="F184" s="26" t="s">
        <v>1</v>
      </c>
      <c r="G184" s="147" t="str">
        <f t="shared" si="19"/>
        <v>3,0</v>
      </c>
      <c r="H184" s="148">
        <f t="shared" si="20"/>
        <v>0</v>
      </c>
      <c r="I184" s="148">
        <f t="shared" si="21"/>
        <v>3</v>
      </c>
      <c r="J184" s="12"/>
      <c r="K184" s="18" t="str">
        <f t="shared" si="33"/>
        <v>n/a</v>
      </c>
      <c r="L184" s="11" t="str">
        <f t="shared" si="22"/>
        <v xml:space="preserve"> </v>
      </c>
      <c r="M184" s="27">
        <f t="shared" si="23"/>
        <v>0</v>
      </c>
      <c r="N184" s="13">
        <f t="shared" si="24"/>
        <v>0</v>
      </c>
      <c r="O184" s="14" t="str">
        <f t="shared" si="25"/>
        <v xml:space="preserve"> </v>
      </c>
      <c r="P184" s="15">
        <f t="shared" si="26"/>
        <v>0</v>
      </c>
      <c r="Q184" s="50">
        <f t="shared" si="27"/>
        <v>0</v>
      </c>
      <c r="R184" s="51">
        <f t="shared" si="28"/>
        <v>0</v>
      </c>
      <c r="S184" s="17" t="str">
        <f t="shared" si="29"/>
        <v>-</v>
      </c>
      <c r="T184" s="51"/>
      <c r="U184" s="14"/>
      <c r="V184" s="51" t="s">
        <v>1</v>
      </c>
      <c r="W184" s="14">
        <v>0</v>
      </c>
      <c r="X184" s="92"/>
      <c r="Y184" s="93" t="str">
        <f t="shared" si="30"/>
        <v xml:space="preserve"> </v>
      </c>
      <c r="Z184" s="94"/>
    </row>
    <row r="185" spans="3:26" ht="15" x14ac:dyDescent="0.3">
      <c r="C185" s="87">
        <f t="shared" si="34"/>
        <v>148</v>
      </c>
      <c r="D185" s="3" t="s">
        <v>213</v>
      </c>
      <c r="E185" s="7">
        <v>3</v>
      </c>
      <c r="F185" s="26" t="s">
        <v>1</v>
      </c>
      <c r="G185" s="147" t="str">
        <f t="shared" si="19"/>
        <v>3,0</v>
      </c>
      <c r="H185" s="148">
        <f t="shared" si="20"/>
        <v>0</v>
      </c>
      <c r="I185" s="148">
        <f t="shared" si="21"/>
        <v>3</v>
      </c>
      <c r="J185" s="12"/>
      <c r="K185" s="18" t="str">
        <f t="shared" si="33"/>
        <v>n/a</v>
      </c>
      <c r="L185" s="11" t="str">
        <f t="shared" si="22"/>
        <v xml:space="preserve"> </v>
      </c>
      <c r="M185" s="27">
        <f t="shared" si="23"/>
        <v>0</v>
      </c>
      <c r="N185" s="13">
        <f t="shared" si="24"/>
        <v>0</v>
      </c>
      <c r="O185" s="14" t="str">
        <f t="shared" si="25"/>
        <v xml:space="preserve"> </v>
      </c>
      <c r="P185" s="15">
        <f t="shared" si="26"/>
        <v>0</v>
      </c>
      <c r="Q185" s="50">
        <f t="shared" si="27"/>
        <v>0</v>
      </c>
      <c r="R185" s="51">
        <f t="shared" si="28"/>
        <v>0</v>
      </c>
      <c r="S185" s="17" t="str">
        <f t="shared" si="29"/>
        <v>-</v>
      </c>
      <c r="T185" s="51"/>
      <c r="U185" s="14"/>
      <c r="V185" s="51" t="s">
        <v>1</v>
      </c>
      <c r="W185" s="14">
        <v>0</v>
      </c>
      <c r="X185" s="92"/>
      <c r="Y185" s="93" t="str">
        <f t="shared" si="30"/>
        <v xml:space="preserve"> </v>
      </c>
      <c r="Z185" s="94"/>
    </row>
    <row r="186" spans="3:26" ht="15" x14ac:dyDescent="0.3">
      <c r="C186" s="87">
        <f t="shared" si="34"/>
        <v>149</v>
      </c>
      <c r="D186" s="3" t="s">
        <v>214</v>
      </c>
      <c r="E186" s="7">
        <v>3</v>
      </c>
      <c r="F186" s="26" t="s">
        <v>1</v>
      </c>
      <c r="G186" s="147" t="str">
        <f t="shared" si="19"/>
        <v>3,0</v>
      </c>
      <c r="H186" s="148">
        <f t="shared" si="20"/>
        <v>0</v>
      </c>
      <c r="I186" s="148">
        <f t="shared" si="21"/>
        <v>3</v>
      </c>
      <c r="J186" s="12"/>
      <c r="K186" s="18" t="str">
        <f t="shared" si="33"/>
        <v>n/a</v>
      </c>
      <c r="L186" s="11" t="str">
        <f t="shared" si="22"/>
        <v xml:space="preserve"> </v>
      </c>
      <c r="M186" s="27">
        <f t="shared" si="23"/>
        <v>0</v>
      </c>
      <c r="N186" s="13">
        <f t="shared" si="24"/>
        <v>0</v>
      </c>
      <c r="O186" s="14" t="str">
        <f t="shared" si="25"/>
        <v xml:space="preserve"> </v>
      </c>
      <c r="P186" s="15">
        <f t="shared" si="26"/>
        <v>0</v>
      </c>
      <c r="Q186" s="50">
        <f t="shared" si="27"/>
        <v>0</v>
      </c>
      <c r="R186" s="51">
        <f t="shared" si="28"/>
        <v>0</v>
      </c>
      <c r="S186" s="17" t="str">
        <f t="shared" si="29"/>
        <v>-</v>
      </c>
      <c r="T186" s="51"/>
      <c r="U186" s="14"/>
      <c r="V186" s="51" t="s">
        <v>1</v>
      </c>
      <c r="W186" s="14">
        <v>0</v>
      </c>
      <c r="X186" s="92"/>
      <c r="Y186" s="93" t="str">
        <f t="shared" si="30"/>
        <v xml:space="preserve"> </v>
      </c>
      <c r="Z186" s="94"/>
    </row>
    <row r="187" spans="3:26" ht="15" x14ac:dyDescent="0.3">
      <c r="C187" s="87">
        <f t="shared" si="34"/>
        <v>150</v>
      </c>
      <c r="D187" s="3" t="s">
        <v>215</v>
      </c>
      <c r="E187" s="7">
        <v>3</v>
      </c>
      <c r="F187" s="26" t="s">
        <v>1</v>
      </c>
      <c r="G187" s="147" t="str">
        <f t="shared" si="19"/>
        <v>3,0</v>
      </c>
      <c r="H187" s="148">
        <f t="shared" si="20"/>
        <v>0</v>
      </c>
      <c r="I187" s="148">
        <f t="shared" si="21"/>
        <v>3</v>
      </c>
      <c r="J187" s="12"/>
      <c r="K187" s="18" t="str">
        <f t="shared" si="33"/>
        <v>n/a</v>
      </c>
      <c r="L187" s="11" t="str">
        <f t="shared" si="22"/>
        <v xml:space="preserve"> </v>
      </c>
      <c r="M187" s="27">
        <f t="shared" si="23"/>
        <v>0</v>
      </c>
      <c r="N187" s="13">
        <f t="shared" si="24"/>
        <v>0</v>
      </c>
      <c r="O187" s="14" t="str">
        <f t="shared" si="25"/>
        <v xml:space="preserve"> </v>
      </c>
      <c r="P187" s="15">
        <f t="shared" si="26"/>
        <v>0</v>
      </c>
      <c r="Q187" s="50">
        <f t="shared" si="27"/>
        <v>0</v>
      </c>
      <c r="R187" s="51">
        <f t="shared" si="28"/>
        <v>0</v>
      </c>
      <c r="S187" s="17" t="str">
        <f t="shared" si="29"/>
        <v>-</v>
      </c>
      <c r="T187" s="51"/>
      <c r="U187" s="14"/>
      <c r="V187" s="51" t="s">
        <v>1</v>
      </c>
      <c r="W187" s="14">
        <v>0</v>
      </c>
      <c r="X187" s="92"/>
      <c r="Y187" s="93" t="str">
        <f t="shared" si="30"/>
        <v xml:space="preserve"> </v>
      </c>
      <c r="Z187" s="94"/>
    </row>
    <row r="188" spans="3:26" ht="15" x14ac:dyDescent="0.3">
      <c r="C188" s="87">
        <f t="shared" si="34"/>
        <v>151</v>
      </c>
      <c r="D188" s="3" t="s">
        <v>109</v>
      </c>
      <c r="E188" s="7">
        <v>3</v>
      </c>
      <c r="F188" s="26" t="s">
        <v>1</v>
      </c>
      <c r="G188" s="147" t="str">
        <f t="shared" si="19"/>
        <v>3,0</v>
      </c>
      <c r="H188" s="148">
        <f t="shared" si="20"/>
        <v>0</v>
      </c>
      <c r="I188" s="148">
        <f t="shared" si="21"/>
        <v>3</v>
      </c>
      <c r="J188" s="12"/>
      <c r="K188" s="18" t="str">
        <f t="shared" si="33"/>
        <v>n/a</v>
      </c>
      <c r="L188" s="11" t="str">
        <f t="shared" si="22"/>
        <v xml:space="preserve"> </v>
      </c>
      <c r="M188" s="27">
        <f t="shared" si="23"/>
        <v>0</v>
      </c>
      <c r="N188" s="13">
        <f t="shared" si="24"/>
        <v>0</v>
      </c>
      <c r="O188" s="14" t="str">
        <f t="shared" si="25"/>
        <v xml:space="preserve"> </v>
      </c>
      <c r="P188" s="15">
        <f t="shared" si="26"/>
        <v>0</v>
      </c>
      <c r="Q188" s="50">
        <f t="shared" si="27"/>
        <v>0</v>
      </c>
      <c r="R188" s="51">
        <f t="shared" si="28"/>
        <v>0</v>
      </c>
      <c r="S188" s="17" t="str">
        <f t="shared" si="29"/>
        <v>-</v>
      </c>
      <c r="T188" s="51"/>
      <c r="U188" s="14"/>
      <c r="V188" s="51" t="s">
        <v>1</v>
      </c>
      <c r="W188" s="14">
        <v>0</v>
      </c>
      <c r="X188" s="92"/>
      <c r="Y188" s="93" t="str">
        <f t="shared" si="30"/>
        <v xml:space="preserve"> </v>
      </c>
      <c r="Z188" s="94"/>
    </row>
    <row r="189" spans="3:26" ht="15" x14ac:dyDescent="0.3">
      <c r="C189" s="87">
        <f t="shared" si="34"/>
        <v>152</v>
      </c>
      <c r="D189" s="3" t="s">
        <v>218</v>
      </c>
      <c r="E189" s="7">
        <v>3</v>
      </c>
      <c r="F189" s="26" t="s">
        <v>1</v>
      </c>
      <c r="G189" s="147" t="str">
        <f t="shared" si="19"/>
        <v>3,0</v>
      </c>
      <c r="H189" s="148">
        <f t="shared" si="20"/>
        <v>0</v>
      </c>
      <c r="I189" s="148">
        <f t="shared" si="21"/>
        <v>3</v>
      </c>
      <c r="J189" s="12"/>
      <c r="K189" s="18" t="str">
        <f t="shared" si="33"/>
        <v>n/a</v>
      </c>
      <c r="L189" s="11" t="str">
        <f t="shared" si="22"/>
        <v xml:space="preserve"> </v>
      </c>
      <c r="M189" s="27">
        <f t="shared" si="23"/>
        <v>0</v>
      </c>
      <c r="N189" s="13">
        <f t="shared" si="24"/>
        <v>0</v>
      </c>
      <c r="O189" s="14" t="str">
        <f t="shared" si="25"/>
        <v xml:space="preserve"> </v>
      </c>
      <c r="P189" s="15">
        <f t="shared" si="26"/>
        <v>0</v>
      </c>
      <c r="Q189" s="50">
        <f t="shared" si="27"/>
        <v>0</v>
      </c>
      <c r="R189" s="51">
        <f t="shared" si="28"/>
        <v>0</v>
      </c>
      <c r="S189" s="17" t="str">
        <f t="shared" si="29"/>
        <v>-</v>
      </c>
      <c r="T189" s="51"/>
      <c r="U189" s="14"/>
      <c r="V189" s="51" t="s">
        <v>1</v>
      </c>
      <c r="W189" s="14">
        <v>0</v>
      </c>
      <c r="X189" s="92"/>
      <c r="Y189" s="93" t="str">
        <f t="shared" si="30"/>
        <v xml:space="preserve"> </v>
      </c>
      <c r="Z189" s="94"/>
    </row>
    <row r="190" spans="3:26" ht="15" x14ac:dyDescent="0.3">
      <c r="C190" s="87">
        <f t="shared" si="34"/>
        <v>153</v>
      </c>
      <c r="D190" s="3" t="s">
        <v>220</v>
      </c>
      <c r="E190" s="7">
        <v>3</v>
      </c>
      <c r="F190" s="26" t="s">
        <v>1</v>
      </c>
      <c r="G190" s="147" t="str">
        <f t="shared" si="19"/>
        <v>3,0</v>
      </c>
      <c r="H190" s="148">
        <f t="shared" si="20"/>
        <v>0</v>
      </c>
      <c r="I190" s="148">
        <f t="shared" si="21"/>
        <v>3</v>
      </c>
      <c r="J190" s="12"/>
      <c r="K190" s="18" t="str">
        <f t="shared" si="33"/>
        <v>n/a</v>
      </c>
      <c r="L190" s="11" t="str">
        <f t="shared" si="22"/>
        <v xml:space="preserve"> </v>
      </c>
      <c r="M190" s="27">
        <f t="shared" si="23"/>
        <v>0</v>
      </c>
      <c r="N190" s="13">
        <f t="shared" si="24"/>
        <v>0</v>
      </c>
      <c r="O190" s="14" t="str">
        <f t="shared" si="25"/>
        <v xml:space="preserve"> </v>
      </c>
      <c r="P190" s="15">
        <f t="shared" si="26"/>
        <v>0</v>
      </c>
      <c r="Q190" s="50">
        <f t="shared" si="27"/>
        <v>0</v>
      </c>
      <c r="R190" s="51">
        <f t="shared" si="28"/>
        <v>0</v>
      </c>
      <c r="S190" s="17" t="str">
        <f t="shared" si="29"/>
        <v>-</v>
      </c>
      <c r="T190" s="51"/>
      <c r="U190" s="14"/>
      <c r="V190" s="51" t="s">
        <v>1</v>
      </c>
      <c r="W190" s="14">
        <v>0</v>
      </c>
      <c r="X190" s="92"/>
      <c r="Y190" s="93" t="str">
        <f t="shared" si="30"/>
        <v xml:space="preserve"> </v>
      </c>
      <c r="Z190" s="94"/>
    </row>
    <row r="191" spans="3:26" ht="15" x14ac:dyDescent="0.3">
      <c r="C191" s="87">
        <f t="shared" si="34"/>
        <v>154</v>
      </c>
      <c r="D191" s="3" t="s">
        <v>113</v>
      </c>
      <c r="E191" s="7">
        <v>3</v>
      </c>
      <c r="F191" s="26" t="s">
        <v>1</v>
      </c>
      <c r="G191" s="147" t="str">
        <f t="shared" si="19"/>
        <v>3,0</v>
      </c>
      <c r="H191" s="148">
        <f t="shared" si="20"/>
        <v>0</v>
      </c>
      <c r="I191" s="148">
        <f t="shared" si="21"/>
        <v>3</v>
      </c>
      <c r="J191" s="12"/>
      <c r="K191" s="18" t="str">
        <f t="shared" si="33"/>
        <v>n/a</v>
      </c>
      <c r="L191" s="11" t="str">
        <f t="shared" si="22"/>
        <v xml:space="preserve"> </v>
      </c>
      <c r="M191" s="27">
        <f t="shared" si="23"/>
        <v>0</v>
      </c>
      <c r="N191" s="13">
        <f t="shared" si="24"/>
        <v>0</v>
      </c>
      <c r="O191" s="14" t="str">
        <f t="shared" si="25"/>
        <v xml:space="preserve"> </v>
      </c>
      <c r="P191" s="15">
        <f t="shared" si="26"/>
        <v>0</v>
      </c>
      <c r="Q191" s="50">
        <f t="shared" si="27"/>
        <v>0</v>
      </c>
      <c r="R191" s="51">
        <f t="shared" si="28"/>
        <v>0</v>
      </c>
      <c r="S191" s="17" t="str">
        <f t="shared" si="29"/>
        <v>-</v>
      </c>
      <c r="T191" s="51"/>
      <c r="U191" s="14"/>
      <c r="V191" s="51" t="s">
        <v>1</v>
      </c>
      <c r="W191" s="14">
        <v>0</v>
      </c>
      <c r="X191" s="92"/>
      <c r="Y191" s="93" t="str">
        <f t="shared" si="30"/>
        <v xml:space="preserve"> </v>
      </c>
      <c r="Z191" s="94"/>
    </row>
    <row r="192" spans="3:26" ht="15" x14ac:dyDescent="0.3">
      <c r="C192" s="87">
        <f t="shared" si="34"/>
        <v>155</v>
      </c>
      <c r="D192" s="3" t="s">
        <v>221</v>
      </c>
      <c r="E192" s="7">
        <v>3</v>
      </c>
      <c r="F192" s="26" t="s">
        <v>1</v>
      </c>
      <c r="G192" s="147" t="str">
        <f t="shared" si="19"/>
        <v>3,0</v>
      </c>
      <c r="H192" s="148">
        <f t="shared" si="20"/>
        <v>0</v>
      </c>
      <c r="I192" s="148">
        <f t="shared" si="21"/>
        <v>3</v>
      </c>
      <c r="J192" s="12"/>
      <c r="K192" s="18" t="str">
        <f t="shared" si="33"/>
        <v>n/a</v>
      </c>
      <c r="L192" s="11" t="str">
        <f t="shared" si="22"/>
        <v xml:space="preserve"> </v>
      </c>
      <c r="M192" s="27">
        <f t="shared" si="23"/>
        <v>0</v>
      </c>
      <c r="N192" s="13">
        <f t="shared" si="24"/>
        <v>0</v>
      </c>
      <c r="O192" s="14" t="str">
        <f t="shared" si="25"/>
        <v xml:space="preserve"> </v>
      </c>
      <c r="P192" s="15">
        <f t="shared" si="26"/>
        <v>0</v>
      </c>
      <c r="Q192" s="50">
        <f t="shared" si="27"/>
        <v>0</v>
      </c>
      <c r="R192" s="51">
        <f t="shared" si="28"/>
        <v>0</v>
      </c>
      <c r="S192" s="17" t="str">
        <f t="shared" si="29"/>
        <v>-</v>
      </c>
      <c r="T192" s="51"/>
      <c r="U192" s="14"/>
      <c r="V192" s="51" t="s">
        <v>1</v>
      </c>
      <c r="W192" s="14">
        <v>0</v>
      </c>
      <c r="X192" s="92"/>
      <c r="Y192" s="93" t="str">
        <f t="shared" si="30"/>
        <v xml:space="preserve"> </v>
      </c>
      <c r="Z192" s="94"/>
    </row>
    <row r="193" spans="3:26" ht="15" x14ac:dyDescent="0.3">
      <c r="C193" s="87">
        <f t="shared" si="34"/>
        <v>156</v>
      </c>
      <c r="D193" s="3" t="s">
        <v>223</v>
      </c>
      <c r="E193" s="7">
        <v>3</v>
      </c>
      <c r="F193" s="26" t="s">
        <v>1</v>
      </c>
      <c r="G193" s="147" t="str">
        <f t="shared" si="19"/>
        <v>3,0</v>
      </c>
      <c r="H193" s="148">
        <f t="shared" si="20"/>
        <v>0</v>
      </c>
      <c r="I193" s="148">
        <f t="shared" si="21"/>
        <v>3</v>
      </c>
      <c r="J193" s="12"/>
      <c r="K193" s="18" t="str">
        <f t="shared" si="33"/>
        <v>n/a</v>
      </c>
      <c r="L193" s="11" t="str">
        <f t="shared" si="22"/>
        <v xml:space="preserve"> </v>
      </c>
      <c r="M193" s="27">
        <f t="shared" si="23"/>
        <v>0</v>
      </c>
      <c r="N193" s="13">
        <f t="shared" si="24"/>
        <v>0</v>
      </c>
      <c r="O193" s="14" t="str">
        <f t="shared" si="25"/>
        <v xml:space="preserve"> </v>
      </c>
      <c r="P193" s="15">
        <f t="shared" si="26"/>
        <v>0</v>
      </c>
      <c r="Q193" s="50">
        <f t="shared" si="27"/>
        <v>0</v>
      </c>
      <c r="R193" s="51">
        <f t="shared" si="28"/>
        <v>0</v>
      </c>
      <c r="S193" s="17" t="str">
        <f t="shared" si="29"/>
        <v>-</v>
      </c>
      <c r="T193" s="51"/>
      <c r="U193" s="14"/>
      <c r="V193" s="51" t="s">
        <v>1</v>
      </c>
      <c r="W193" s="14">
        <v>0</v>
      </c>
      <c r="X193" s="92"/>
      <c r="Y193" s="93" t="str">
        <f t="shared" si="30"/>
        <v xml:space="preserve"> </v>
      </c>
      <c r="Z193" s="94"/>
    </row>
    <row r="194" spans="3:26" ht="15" x14ac:dyDescent="0.3">
      <c r="C194" s="87">
        <f t="shared" si="34"/>
        <v>157</v>
      </c>
      <c r="D194" s="3" t="s">
        <v>114</v>
      </c>
      <c r="E194" s="7">
        <v>3</v>
      </c>
      <c r="F194" s="26" t="s">
        <v>1</v>
      </c>
      <c r="G194" s="147" t="str">
        <f t="shared" si="19"/>
        <v>3,0</v>
      </c>
      <c r="H194" s="148">
        <f t="shared" si="20"/>
        <v>0</v>
      </c>
      <c r="I194" s="148">
        <f t="shared" si="21"/>
        <v>3</v>
      </c>
      <c r="J194" s="12"/>
      <c r="K194" s="18" t="str">
        <f t="shared" si="33"/>
        <v>n/a</v>
      </c>
      <c r="L194" s="11" t="str">
        <f t="shared" si="22"/>
        <v xml:space="preserve"> </v>
      </c>
      <c r="M194" s="27">
        <f t="shared" si="23"/>
        <v>0</v>
      </c>
      <c r="N194" s="13">
        <f t="shared" si="24"/>
        <v>0</v>
      </c>
      <c r="O194" s="14" t="str">
        <f t="shared" si="25"/>
        <v xml:space="preserve"> </v>
      </c>
      <c r="P194" s="15">
        <f t="shared" si="26"/>
        <v>0</v>
      </c>
      <c r="Q194" s="50">
        <f t="shared" si="27"/>
        <v>0</v>
      </c>
      <c r="R194" s="51">
        <f t="shared" si="28"/>
        <v>0</v>
      </c>
      <c r="S194" s="17" t="str">
        <f t="shared" si="29"/>
        <v>-</v>
      </c>
      <c r="T194" s="51"/>
      <c r="U194" s="14"/>
      <c r="V194" s="51" t="s">
        <v>1</v>
      </c>
      <c r="W194" s="14">
        <v>0</v>
      </c>
      <c r="X194" s="92"/>
      <c r="Y194" s="93" t="str">
        <f t="shared" si="30"/>
        <v xml:space="preserve"> </v>
      </c>
      <c r="Z194" s="94"/>
    </row>
    <row r="195" spans="3:26" ht="15" x14ac:dyDescent="0.3">
      <c r="C195" s="87">
        <f t="shared" si="34"/>
        <v>158</v>
      </c>
      <c r="D195" s="3" t="s">
        <v>115</v>
      </c>
      <c r="E195" s="7">
        <v>3</v>
      </c>
      <c r="F195" s="26" t="s">
        <v>1</v>
      </c>
      <c r="G195" s="147" t="str">
        <f t="shared" si="19"/>
        <v>3,0</v>
      </c>
      <c r="H195" s="148">
        <f t="shared" si="20"/>
        <v>0</v>
      </c>
      <c r="I195" s="148">
        <f t="shared" si="21"/>
        <v>3</v>
      </c>
      <c r="J195" s="12"/>
      <c r="K195" s="18" t="str">
        <f t="shared" si="33"/>
        <v>n/a</v>
      </c>
      <c r="L195" s="11" t="str">
        <f t="shared" si="22"/>
        <v xml:space="preserve"> </v>
      </c>
      <c r="M195" s="27">
        <f t="shared" si="23"/>
        <v>0</v>
      </c>
      <c r="N195" s="13">
        <f t="shared" si="24"/>
        <v>0</v>
      </c>
      <c r="O195" s="14" t="str">
        <f t="shared" si="25"/>
        <v xml:space="preserve"> </v>
      </c>
      <c r="P195" s="15">
        <f t="shared" si="26"/>
        <v>0</v>
      </c>
      <c r="Q195" s="50">
        <f t="shared" si="27"/>
        <v>0</v>
      </c>
      <c r="R195" s="51">
        <f t="shared" si="28"/>
        <v>0</v>
      </c>
      <c r="S195" s="17" t="str">
        <f t="shared" si="29"/>
        <v>-</v>
      </c>
      <c r="T195" s="51"/>
      <c r="U195" s="14"/>
      <c r="V195" s="51" t="s">
        <v>1</v>
      </c>
      <c r="W195" s="14">
        <v>0</v>
      </c>
      <c r="X195" s="92"/>
      <c r="Y195" s="93" t="str">
        <f t="shared" si="30"/>
        <v xml:space="preserve"> </v>
      </c>
      <c r="Z195" s="94"/>
    </row>
    <row r="196" spans="3:26" ht="15" x14ac:dyDescent="0.3">
      <c r="C196" s="87">
        <f t="shared" si="34"/>
        <v>159</v>
      </c>
      <c r="D196" s="3" t="s">
        <v>118</v>
      </c>
      <c r="E196" s="7">
        <v>3</v>
      </c>
      <c r="F196" s="26" t="s">
        <v>1</v>
      </c>
      <c r="G196" s="147" t="str">
        <f t="shared" si="19"/>
        <v>3,0</v>
      </c>
      <c r="H196" s="148">
        <f t="shared" si="20"/>
        <v>0</v>
      </c>
      <c r="I196" s="148">
        <f t="shared" si="21"/>
        <v>3</v>
      </c>
      <c r="J196" s="12"/>
      <c r="K196" s="18" t="str">
        <f t="shared" si="33"/>
        <v>n/a</v>
      </c>
      <c r="L196" s="11" t="str">
        <f t="shared" si="22"/>
        <v xml:space="preserve"> </v>
      </c>
      <c r="M196" s="27">
        <f t="shared" si="23"/>
        <v>0</v>
      </c>
      <c r="N196" s="13">
        <f t="shared" si="24"/>
        <v>0</v>
      </c>
      <c r="O196" s="14" t="str">
        <f t="shared" si="25"/>
        <v xml:space="preserve"> </v>
      </c>
      <c r="P196" s="15">
        <f t="shared" si="26"/>
        <v>0</v>
      </c>
      <c r="Q196" s="50">
        <f t="shared" si="27"/>
        <v>0</v>
      </c>
      <c r="R196" s="51">
        <f t="shared" si="28"/>
        <v>0</v>
      </c>
      <c r="S196" s="17" t="str">
        <f t="shared" si="29"/>
        <v>-</v>
      </c>
      <c r="T196" s="51"/>
      <c r="U196" s="14"/>
      <c r="V196" s="51" t="s">
        <v>1</v>
      </c>
      <c r="W196" s="14">
        <v>0</v>
      </c>
      <c r="X196" s="92"/>
      <c r="Y196" s="93" t="str">
        <f t="shared" si="30"/>
        <v xml:space="preserve"> </v>
      </c>
      <c r="Z196" s="94"/>
    </row>
    <row r="197" spans="3:26" ht="15" x14ac:dyDescent="0.3">
      <c r="C197" s="87">
        <f t="shared" si="34"/>
        <v>160</v>
      </c>
      <c r="D197" s="3" t="s">
        <v>227</v>
      </c>
      <c r="E197" s="7">
        <v>3</v>
      </c>
      <c r="F197" s="26" t="s">
        <v>1</v>
      </c>
      <c r="G197" s="147" t="str">
        <f t="shared" si="19"/>
        <v>3,0</v>
      </c>
      <c r="H197" s="148">
        <f t="shared" si="20"/>
        <v>0</v>
      </c>
      <c r="I197" s="148">
        <f t="shared" si="21"/>
        <v>3</v>
      </c>
      <c r="J197" s="12"/>
      <c r="K197" s="18" t="str">
        <f t="shared" si="33"/>
        <v>n/a</v>
      </c>
      <c r="L197" s="11" t="str">
        <f t="shared" si="22"/>
        <v xml:space="preserve"> </v>
      </c>
      <c r="M197" s="27">
        <f t="shared" si="23"/>
        <v>0</v>
      </c>
      <c r="N197" s="13">
        <f t="shared" si="24"/>
        <v>0</v>
      </c>
      <c r="O197" s="14" t="str">
        <f t="shared" si="25"/>
        <v xml:space="preserve"> </v>
      </c>
      <c r="P197" s="15">
        <f t="shared" si="26"/>
        <v>0</v>
      </c>
      <c r="Q197" s="50">
        <f t="shared" si="27"/>
        <v>0</v>
      </c>
      <c r="R197" s="51">
        <f t="shared" si="28"/>
        <v>0</v>
      </c>
      <c r="S197" s="17" t="str">
        <f t="shared" si="29"/>
        <v>-</v>
      </c>
      <c r="T197" s="51"/>
      <c r="U197" s="14"/>
      <c r="V197" s="51" t="s">
        <v>1</v>
      </c>
      <c r="W197" s="14">
        <v>0</v>
      </c>
      <c r="X197" s="92"/>
      <c r="Y197" s="93" t="str">
        <f t="shared" si="30"/>
        <v xml:space="preserve"> </v>
      </c>
      <c r="Z197" s="94"/>
    </row>
    <row r="198" spans="3:26" ht="15" x14ac:dyDescent="0.3">
      <c r="C198" s="87">
        <f t="shared" si="34"/>
        <v>161</v>
      </c>
      <c r="D198" s="3" t="s">
        <v>230</v>
      </c>
      <c r="E198" s="7">
        <v>3</v>
      </c>
      <c r="F198" s="26" t="s">
        <v>1</v>
      </c>
      <c r="G198" s="147" t="str">
        <f t="shared" si="19"/>
        <v>3,0</v>
      </c>
      <c r="H198" s="148">
        <f t="shared" si="20"/>
        <v>0</v>
      </c>
      <c r="I198" s="148">
        <f t="shared" si="21"/>
        <v>3</v>
      </c>
      <c r="J198" s="12"/>
      <c r="K198" s="18" t="str">
        <f t="shared" si="33"/>
        <v>n/a</v>
      </c>
      <c r="L198" s="11" t="str">
        <f t="shared" si="22"/>
        <v xml:space="preserve"> </v>
      </c>
      <c r="M198" s="27">
        <f t="shared" si="23"/>
        <v>0</v>
      </c>
      <c r="N198" s="13">
        <f t="shared" si="24"/>
        <v>0</v>
      </c>
      <c r="O198" s="14" t="str">
        <f t="shared" si="25"/>
        <v xml:space="preserve"> </v>
      </c>
      <c r="P198" s="15">
        <f t="shared" si="26"/>
        <v>0</v>
      </c>
      <c r="Q198" s="50">
        <f t="shared" si="27"/>
        <v>0</v>
      </c>
      <c r="R198" s="51">
        <f t="shared" si="28"/>
        <v>0</v>
      </c>
      <c r="S198" s="17" t="str">
        <f t="shared" si="29"/>
        <v>-</v>
      </c>
      <c r="T198" s="51"/>
      <c r="U198" s="14"/>
      <c r="V198" s="51" t="s">
        <v>1</v>
      </c>
      <c r="W198" s="14">
        <v>0</v>
      </c>
      <c r="X198" s="92"/>
      <c r="Y198" s="93" t="str">
        <f t="shared" si="30"/>
        <v xml:space="preserve"> </v>
      </c>
      <c r="Z198" s="94"/>
    </row>
    <row r="199" spans="3:26" ht="15" x14ac:dyDescent="0.3">
      <c r="C199" s="87">
        <f t="shared" si="34"/>
        <v>162</v>
      </c>
      <c r="D199" s="3" t="s">
        <v>234</v>
      </c>
      <c r="E199" s="7">
        <v>3</v>
      </c>
      <c r="F199" s="26" t="s">
        <v>1</v>
      </c>
      <c r="G199" s="147" t="str">
        <f t="shared" si="19"/>
        <v>3,0</v>
      </c>
      <c r="H199" s="148">
        <f t="shared" si="20"/>
        <v>0</v>
      </c>
      <c r="I199" s="148">
        <f t="shared" si="21"/>
        <v>3</v>
      </c>
      <c r="J199" s="12"/>
      <c r="K199" s="18" t="str">
        <f t="shared" si="33"/>
        <v>n/a</v>
      </c>
      <c r="L199" s="11" t="str">
        <f t="shared" si="22"/>
        <v xml:space="preserve"> </v>
      </c>
      <c r="M199" s="27">
        <f t="shared" si="23"/>
        <v>0</v>
      </c>
      <c r="N199" s="13">
        <f t="shared" si="24"/>
        <v>0</v>
      </c>
      <c r="O199" s="14" t="str">
        <f t="shared" si="25"/>
        <v xml:space="preserve"> </v>
      </c>
      <c r="P199" s="15">
        <f t="shared" si="26"/>
        <v>0</v>
      </c>
      <c r="Q199" s="50">
        <f t="shared" si="27"/>
        <v>0</v>
      </c>
      <c r="R199" s="51">
        <f t="shared" si="28"/>
        <v>0</v>
      </c>
      <c r="S199" s="17" t="str">
        <f t="shared" si="29"/>
        <v>-</v>
      </c>
      <c r="T199" s="51"/>
      <c r="U199" s="14"/>
      <c r="V199" s="51" t="s">
        <v>1</v>
      </c>
      <c r="W199" s="14">
        <v>0</v>
      </c>
      <c r="X199" s="92"/>
      <c r="Y199" s="93" t="str">
        <f t="shared" si="30"/>
        <v xml:space="preserve"> </v>
      </c>
      <c r="Z199" s="94"/>
    </row>
    <row r="200" spans="3:26" ht="15" x14ac:dyDescent="0.3">
      <c r="C200" s="87">
        <f t="shared" si="34"/>
        <v>163</v>
      </c>
      <c r="D200" s="3" t="s">
        <v>235</v>
      </c>
      <c r="E200" s="7">
        <v>3</v>
      </c>
      <c r="F200" s="26" t="s">
        <v>1</v>
      </c>
      <c r="G200" s="147" t="str">
        <f t="shared" si="19"/>
        <v>3,0</v>
      </c>
      <c r="H200" s="148">
        <f t="shared" si="20"/>
        <v>0</v>
      </c>
      <c r="I200" s="148">
        <f t="shared" si="21"/>
        <v>3</v>
      </c>
      <c r="J200" s="12"/>
      <c r="K200" s="18" t="str">
        <f t="shared" si="33"/>
        <v>n/a</v>
      </c>
      <c r="L200" s="11" t="str">
        <f t="shared" si="22"/>
        <v xml:space="preserve"> </v>
      </c>
      <c r="M200" s="27">
        <f t="shared" si="23"/>
        <v>0</v>
      </c>
      <c r="N200" s="13">
        <f t="shared" si="24"/>
        <v>0</v>
      </c>
      <c r="O200" s="14" t="str">
        <f t="shared" si="25"/>
        <v xml:space="preserve"> </v>
      </c>
      <c r="P200" s="15">
        <f t="shared" si="26"/>
        <v>0</v>
      </c>
      <c r="Q200" s="50">
        <f t="shared" si="27"/>
        <v>0</v>
      </c>
      <c r="R200" s="51">
        <f t="shared" si="28"/>
        <v>0</v>
      </c>
      <c r="S200" s="17" t="str">
        <f t="shared" si="29"/>
        <v>-</v>
      </c>
      <c r="T200" s="51"/>
      <c r="U200" s="14"/>
      <c r="V200" s="51" t="s">
        <v>1</v>
      </c>
      <c r="W200" s="14">
        <v>0</v>
      </c>
      <c r="X200" s="92"/>
      <c r="Y200" s="93" t="str">
        <f t="shared" si="30"/>
        <v xml:space="preserve"> </v>
      </c>
      <c r="Z200" s="94"/>
    </row>
    <row r="201" spans="3:26" ht="15" x14ac:dyDescent="0.3">
      <c r="C201" s="87">
        <f t="shared" si="34"/>
        <v>164</v>
      </c>
      <c r="D201" s="3" t="s">
        <v>236</v>
      </c>
      <c r="E201" s="7">
        <v>3</v>
      </c>
      <c r="F201" s="26" t="s">
        <v>1</v>
      </c>
      <c r="G201" s="147" t="str">
        <f t="shared" si="19"/>
        <v>3,0</v>
      </c>
      <c r="H201" s="148">
        <f t="shared" si="20"/>
        <v>0</v>
      </c>
      <c r="I201" s="148">
        <f t="shared" si="21"/>
        <v>3</v>
      </c>
      <c r="J201" s="12"/>
      <c r="K201" s="18" t="str">
        <f t="shared" si="33"/>
        <v>n/a</v>
      </c>
      <c r="L201" s="11" t="str">
        <f t="shared" si="22"/>
        <v xml:space="preserve"> </v>
      </c>
      <c r="M201" s="27">
        <f t="shared" si="23"/>
        <v>0</v>
      </c>
      <c r="N201" s="13">
        <f t="shared" si="24"/>
        <v>0</v>
      </c>
      <c r="O201" s="14" t="str">
        <f t="shared" si="25"/>
        <v xml:space="preserve"> </v>
      </c>
      <c r="P201" s="15">
        <f t="shared" si="26"/>
        <v>0</v>
      </c>
      <c r="Q201" s="50">
        <f t="shared" si="27"/>
        <v>0</v>
      </c>
      <c r="R201" s="51">
        <f t="shared" si="28"/>
        <v>0</v>
      </c>
      <c r="S201" s="17" t="str">
        <f t="shared" si="29"/>
        <v>-</v>
      </c>
      <c r="T201" s="51"/>
      <c r="U201" s="14"/>
      <c r="V201" s="51" t="s">
        <v>1</v>
      </c>
      <c r="W201" s="14">
        <v>0</v>
      </c>
      <c r="X201" s="92"/>
      <c r="Y201" s="93" t="str">
        <f t="shared" si="30"/>
        <v xml:space="preserve"> </v>
      </c>
      <c r="Z201" s="94"/>
    </row>
    <row r="202" spans="3:26" ht="15" x14ac:dyDescent="0.3">
      <c r="C202" s="87">
        <f t="shared" si="34"/>
        <v>165</v>
      </c>
      <c r="D202" s="3" t="s">
        <v>237</v>
      </c>
      <c r="E202" s="7">
        <v>3</v>
      </c>
      <c r="F202" s="26" t="s">
        <v>1</v>
      </c>
      <c r="G202" s="147" t="str">
        <f t="shared" ref="G202:G237" si="35">TEXT(E202,"0,0") &amp; F202</f>
        <v>3,0</v>
      </c>
      <c r="H202" s="148">
        <f t="shared" ref="H202:H237" si="36">IF(M202&gt;0,1,0)</f>
        <v>0</v>
      </c>
      <c r="I202" s="148">
        <f t="shared" ref="I202:I237" si="37">IF(F202="",E202,E202+0.1)</f>
        <v>3</v>
      </c>
      <c r="J202" s="12"/>
      <c r="K202" s="18" t="str">
        <f t="shared" si="33"/>
        <v>n/a</v>
      </c>
      <c r="L202" s="11" t="str">
        <f t="shared" ref="L202:L237" si="38">IF(X202=0," ",IF(X202-K202=0," ",X202-K202))</f>
        <v xml:space="preserve"> </v>
      </c>
      <c r="M202" s="27">
        <f t="shared" ref="M202:M231" si="39">U202+W202</f>
        <v>0</v>
      </c>
      <c r="N202" s="13">
        <f t="shared" ref="N202:N237" si="40">M202-Z202</f>
        <v>0</v>
      </c>
      <c r="O202" s="14" t="str">
        <f t="shared" ref="O202:O231" si="41">IF(SUMIF(T202:W202,"&lt;0")&lt;&gt;0,SUMIF(T202:W202,"&lt;0")*(-1)," ")</f>
        <v xml:space="preserve"> </v>
      </c>
      <c r="P202" s="15">
        <f t="shared" ref="P202:P231" si="42">U202+W202</f>
        <v>0</v>
      </c>
      <c r="Q202" s="50">
        <f t="shared" ref="Q202:Q231" si="43">P202-Z202</f>
        <v>0</v>
      </c>
      <c r="R202" s="51">
        <f t="shared" ref="R202:R231" si="44">ROUNDUP(COUNTIF(T202:W202,"&gt; 0")/2,0)</f>
        <v>0</v>
      </c>
      <c r="S202" s="17" t="str">
        <f t="shared" ref="S202:S237" si="45">IF(R202=0,"-",IF(R202-Z202&gt;8,M202/(8+Z202),M202/R202))</f>
        <v>-</v>
      </c>
      <c r="T202" s="51"/>
      <c r="U202" s="14"/>
      <c r="V202" s="51" t="s">
        <v>1</v>
      </c>
      <c r="W202" s="14">
        <v>0</v>
      </c>
      <c r="X202" s="92"/>
      <c r="Y202" s="93" t="str">
        <f t="shared" ref="Y202:Y237" si="46">IF(GR202=0," ",IF(GR202-X202=0," ",GR202-X202))</f>
        <v xml:space="preserve"> </v>
      </c>
      <c r="Z202" s="94"/>
    </row>
    <row r="203" spans="3:26" ht="15" x14ac:dyDescent="0.3">
      <c r="C203" s="87">
        <f t="shared" si="34"/>
        <v>166</v>
      </c>
      <c r="D203" s="3" t="s">
        <v>125</v>
      </c>
      <c r="E203" s="7">
        <v>3</v>
      </c>
      <c r="F203" s="26" t="s">
        <v>1</v>
      </c>
      <c r="G203" s="147" t="str">
        <f t="shared" si="35"/>
        <v>3,0</v>
      </c>
      <c r="H203" s="148">
        <f t="shared" si="36"/>
        <v>0</v>
      </c>
      <c r="I203" s="148">
        <f t="shared" si="37"/>
        <v>3</v>
      </c>
      <c r="J203" s="12"/>
      <c r="K203" s="18" t="str">
        <f t="shared" si="33"/>
        <v>n/a</v>
      </c>
      <c r="L203" s="11" t="str">
        <f t="shared" si="38"/>
        <v xml:space="preserve"> </v>
      </c>
      <c r="M203" s="27">
        <f t="shared" si="39"/>
        <v>0</v>
      </c>
      <c r="N203" s="13">
        <f t="shared" si="40"/>
        <v>0</v>
      </c>
      <c r="O203" s="14" t="str">
        <f t="shared" si="41"/>
        <v xml:space="preserve"> </v>
      </c>
      <c r="P203" s="15">
        <f t="shared" si="42"/>
        <v>0</v>
      </c>
      <c r="Q203" s="50">
        <f t="shared" si="43"/>
        <v>0</v>
      </c>
      <c r="R203" s="51">
        <f t="shared" si="44"/>
        <v>0</v>
      </c>
      <c r="S203" s="17" t="str">
        <f t="shared" si="45"/>
        <v>-</v>
      </c>
      <c r="T203" s="51"/>
      <c r="U203" s="14"/>
      <c r="V203" s="51" t="s">
        <v>1</v>
      </c>
      <c r="W203" s="14">
        <v>0</v>
      </c>
      <c r="X203" s="92"/>
      <c r="Y203" s="93" t="str">
        <f t="shared" si="46"/>
        <v xml:space="preserve"> </v>
      </c>
      <c r="Z203" s="94"/>
    </row>
    <row r="204" spans="3:26" ht="15" x14ac:dyDescent="0.3">
      <c r="C204" s="87">
        <f t="shared" si="34"/>
        <v>167</v>
      </c>
      <c r="D204" s="3" t="s">
        <v>126</v>
      </c>
      <c r="E204" s="7">
        <v>3</v>
      </c>
      <c r="F204" s="26" t="s">
        <v>1</v>
      </c>
      <c r="G204" s="147" t="str">
        <f t="shared" si="35"/>
        <v>3,0</v>
      </c>
      <c r="H204" s="148">
        <f t="shared" si="36"/>
        <v>0</v>
      </c>
      <c r="I204" s="148">
        <f t="shared" si="37"/>
        <v>3</v>
      </c>
      <c r="J204" s="12"/>
      <c r="K204" s="18" t="str">
        <f t="shared" si="33"/>
        <v>n/a</v>
      </c>
      <c r="L204" s="11" t="str">
        <f t="shared" si="38"/>
        <v xml:space="preserve"> </v>
      </c>
      <c r="M204" s="27">
        <f t="shared" si="39"/>
        <v>0</v>
      </c>
      <c r="N204" s="13">
        <f t="shared" si="40"/>
        <v>0</v>
      </c>
      <c r="O204" s="14" t="str">
        <f t="shared" si="41"/>
        <v xml:space="preserve"> </v>
      </c>
      <c r="P204" s="15">
        <f t="shared" si="42"/>
        <v>0</v>
      </c>
      <c r="Q204" s="50">
        <f t="shared" si="43"/>
        <v>0</v>
      </c>
      <c r="R204" s="51">
        <f t="shared" si="44"/>
        <v>0</v>
      </c>
      <c r="S204" s="17" t="str">
        <f t="shared" si="45"/>
        <v>-</v>
      </c>
      <c r="T204" s="51"/>
      <c r="U204" s="14"/>
      <c r="V204" s="51" t="s">
        <v>1</v>
      </c>
      <c r="W204" s="14">
        <v>0</v>
      </c>
      <c r="X204" s="92"/>
      <c r="Y204" s="93" t="str">
        <f t="shared" si="46"/>
        <v xml:space="preserve"> </v>
      </c>
      <c r="Z204" s="94"/>
    </row>
    <row r="205" spans="3:26" ht="15" x14ac:dyDescent="0.3">
      <c r="C205" s="87">
        <f t="shared" si="34"/>
        <v>168</v>
      </c>
      <c r="D205" s="3" t="s">
        <v>133</v>
      </c>
      <c r="E205" s="7">
        <v>3</v>
      </c>
      <c r="F205" s="26" t="s">
        <v>1</v>
      </c>
      <c r="G205" s="147" t="str">
        <f t="shared" si="35"/>
        <v>3,0</v>
      </c>
      <c r="H205" s="148">
        <f t="shared" si="36"/>
        <v>0</v>
      </c>
      <c r="I205" s="148">
        <f t="shared" si="37"/>
        <v>3</v>
      </c>
      <c r="J205" s="12"/>
      <c r="K205" s="18" t="str">
        <f t="shared" si="33"/>
        <v>n/a</v>
      </c>
      <c r="L205" s="11" t="str">
        <f t="shared" si="38"/>
        <v xml:space="preserve"> </v>
      </c>
      <c r="M205" s="27">
        <f t="shared" si="39"/>
        <v>0</v>
      </c>
      <c r="N205" s="13">
        <f t="shared" si="40"/>
        <v>0</v>
      </c>
      <c r="O205" s="14" t="str">
        <f t="shared" si="41"/>
        <v xml:space="preserve"> </v>
      </c>
      <c r="P205" s="15">
        <f t="shared" si="42"/>
        <v>0</v>
      </c>
      <c r="Q205" s="50">
        <f t="shared" si="43"/>
        <v>0</v>
      </c>
      <c r="R205" s="51">
        <f t="shared" si="44"/>
        <v>0</v>
      </c>
      <c r="S205" s="17" t="str">
        <f t="shared" si="45"/>
        <v>-</v>
      </c>
      <c r="T205" s="51"/>
      <c r="U205" s="14"/>
      <c r="V205" s="51" t="s">
        <v>1</v>
      </c>
      <c r="W205" s="14">
        <v>0</v>
      </c>
      <c r="X205" s="92"/>
      <c r="Y205" s="93" t="str">
        <f t="shared" si="46"/>
        <v xml:space="preserve"> </v>
      </c>
      <c r="Z205" s="94"/>
    </row>
    <row r="206" spans="3:26" ht="15" x14ac:dyDescent="0.3">
      <c r="C206" s="87">
        <f t="shared" si="34"/>
        <v>169</v>
      </c>
      <c r="D206" s="3" t="s">
        <v>242</v>
      </c>
      <c r="E206" s="7">
        <v>3</v>
      </c>
      <c r="F206" s="26" t="s">
        <v>1</v>
      </c>
      <c r="G206" s="147" t="str">
        <f t="shared" si="35"/>
        <v>3,0</v>
      </c>
      <c r="H206" s="148">
        <f t="shared" si="36"/>
        <v>0</v>
      </c>
      <c r="I206" s="148">
        <f t="shared" si="37"/>
        <v>3</v>
      </c>
      <c r="J206" s="12"/>
      <c r="K206" s="18" t="str">
        <f t="shared" si="33"/>
        <v>n/a</v>
      </c>
      <c r="L206" s="11" t="str">
        <f t="shared" si="38"/>
        <v xml:space="preserve"> </v>
      </c>
      <c r="M206" s="27">
        <f t="shared" si="39"/>
        <v>0</v>
      </c>
      <c r="N206" s="13">
        <f t="shared" si="40"/>
        <v>0</v>
      </c>
      <c r="O206" s="14" t="str">
        <f t="shared" si="41"/>
        <v xml:space="preserve"> </v>
      </c>
      <c r="P206" s="15">
        <f t="shared" si="42"/>
        <v>0</v>
      </c>
      <c r="Q206" s="50">
        <f t="shared" si="43"/>
        <v>0</v>
      </c>
      <c r="R206" s="51">
        <f t="shared" si="44"/>
        <v>0</v>
      </c>
      <c r="S206" s="17" t="str">
        <f t="shared" si="45"/>
        <v>-</v>
      </c>
      <c r="T206" s="51"/>
      <c r="U206" s="14"/>
      <c r="V206" s="51" t="s">
        <v>1</v>
      </c>
      <c r="W206" s="14">
        <v>0</v>
      </c>
      <c r="X206" s="92"/>
      <c r="Y206" s="93" t="str">
        <f t="shared" si="46"/>
        <v xml:space="preserve"> </v>
      </c>
      <c r="Z206" s="94"/>
    </row>
    <row r="207" spans="3:26" ht="15" x14ac:dyDescent="0.3">
      <c r="C207" s="87">
        <f t="shared" si="34"/>
        <v>170</v>
      </c>
      <c r="D207" s="3" t="s">
        <v>243</v>
      </c>
      <c r="E207" s="7">
        <v>3</v>
      </c>
      <c r="F207" s="26" t="s">
        <v>1</v>
      </c>
      <c r="G207" s="147" t="str">
        <f t="shared" si="35"/>
        <v>3,0</v>
      </c>
      <c r="H207" s="148">
        <f t="shared" si="36"/>
        <v>0</v>
      </c>
      <c r="I207" s="148">
        <f t="shared" si="37"/>
        <v>3</v>
      </c>
      <c r="J207" s="12"/>
      <c r="K207" s="18" t="str">
        <f t="shared" si="33"/>
        <v>n/a</v>
      </c>
      <c r="L207" s="11" t="str">
        <f t="shared" si="38"/>
        <v xml:space="preserve"> </v>
      </c>
      <c r="M207" s="27">
        <f t="shared" si="39"/>
        <v>0</v>
      </c>
      <c r="N207" s="13">
        <f t="shared" si="40"/>
        <v>0</v>
      </c>
      <c r="O207" s="14" t="str">
        <f t="shared" si="41"/>
        <v xml:space="preserve"> </v>
      </c>
      <c r="P207" s="15">
        <f t="shared" si="42"/>
        <v>0</v>
      </c>
      <c r="Q207" s="50">
        <f t="shared" si="43"/>
        <v>0</v>
      </c>
      <c r="R207" s="51">
        <f t="shared" si="44"/>
        <v>0</v>
      </c>
      <c r="S207" s="17" t="str">
        <f t="shared" si="45"/>
        <v>-</v>
      </c>
      <c r="T207" s="51"/>
      <c r="U207" s="14"/>
      <c r="V207" s="51" t="s">
        <v>1</v>
      </c>
      <c r="W207" s="14">
        <v>0</v>
      </c>
      <c r="X207" s="92"/>
      <c r="Y207" s="93" t="str">
        <f t="shared" si="46"/>
        <v xml:space="preserve"> </v>
      </c>
      <c r="Z207" s="94"/>
    </row>
    <row r="208" spans="3:26" ht="15" x14ac:dyDescent="0.3">
      <c r="C208" s="87">
        <f t="shared" si="34"/>
        <v>171</v>
      </c>
      <c r="D208" s="3" t="s">
        <v>136</v>
      </c>
      <c r="E208" s="7">
        <v>3</v>
      </c>
      <c r="F208" s="26" t="s">
        <v>1</v>
      </c>
      <c r="G208" s="147" t="str">
        <f t="shared" si="35"/>
        <v>3,0</v>
      </c>
      <c r="H208" s="148">
        <f t="shared" si="36"/>
        <v>0</v>
      </c>
      <c r="I208" s="148">
        <f t="shared" si="37"/>
        <v>3</v>
      </c>
      <c r="J208" s="12"/>
      <c r="K208" s="18" t="str">
        <f t="shared" si="33"/>
        <v>n/a</v>
      </c>
      <c r="L208" s="11" t="str">
        <f t="shared" si="38"/>
        <v xml:space="preserve"> </v>
      </c>
      <c r="M208" s="27">
        <f t="shared" si="39"/>
        <v>0</v>
      </c>
      <c r="N208" s="13">
        <f t="shared" si="40"/>
        <v>0</v>
      </c>
      <c r="O208" s="14" t="str">
        <f t="shared" si="41"/>
        <v xml:space="preserve"> </v>
      </c>
      <c r="P208" s="15">
        <f t="shared" si="42"/>
        <v>0</v>
      </c>
      <c r="Q208" s="50">
        <f t="shared" si="43"/>
        <v>0</v>
      </c>
      <c r="R208" s="51">
        <f t="shared" si="44"/>
        <v>0</v>
      </c>
      <c r="S208" s="17" t="str">
        <f t="shared" si="45"/>
        <v>-</v>
      </c>
      <c r="T208" s="51"/>
      <c r="U208" s="14"/>
      <c r="V208" s="51" t="s">
        <v>1</v>
      </c>
      <c r="W208" s="14">
        <v>0</v>
      </c>
      <c r="X208" s="92"/>
      <c r="Y208" s="93" t="str">
        <f t="shared" si="46"/>
        <v xml:space="preserve"> </v>
      </c>
      <c r="Z208" s="94"/>
    </row>
    <row r="209" spans="3:26" ht="15" x14ac:dyDescent="0.3">
      <c r="C209" s="87">
        <f t="shared" si="34"/>
        <v>172</v>
      </c>
      <c r="D209" s="3" t="s">
        <v>245</v>
      </c>
      <c r="E209" s="7">
        <v>3</v>
      </c>
      <c r="F209" s="26" t="s">
        <v>1</v>
      </c>
      <c r="G209" s="147" t="str">
        <f t="shared" si="35"/>
        <v>3,0</v>
      </c>
      <c r="H209" s="148">
        <f t="shared" si="36"/>
        <v>0</v>
      </c>
      <c r="I209" s="148">
        <f t="shared" si="37"/>
        <v>3</v>
      </c>
      <c r="J209" s="12"/>
      <c r="K209" s="18" t="str">
        <f t="shared" si="33"/>
        <v>n/a</v>
      </c>
      <c r="L209" s="11" t="str">
        <f t="shared" si="38"/>
        <v xml:space="preserve"> </v>
      </c>
      <c r="M209" s="27">
        <f t="shared" si="39"/>
        <v>0</v>
      </c>
      <c r="N209" s="13">
        <f t="shared" si="40"/>
        <v>0</v>
      </c>
      <c r="O209" s="14" t="str">
        <f t="shared" si="41"/>
        <v xml:space="preserve"> </v>
      </c>
      <c r="P209" s="15">
        <f t="shared" si="42"/>
        <v>0</v>
      </c>
      <c r="Q209" s="50">
        <f t="shared" si="43"/>
        <v>0</v>
      </c>
      <c r="R209" s="51">
        <f t="shared" si="44"/>
        <v>0</v>
      </c>
      <c r="S209" s="17" t="str">
        <f t="shared" si="45"/>
        <v>-</v>
      </c>
      <c r="T209" s="51"/>
      <c r="U209" s="14"/>
      <c r="V209" s="51" t="s">
        <v>1</v>
      </c>
      <c r="W209" s="14">
        <v>0</v>
      </c>
      <c r="X209" s="92"/>
      <c r="Y209" s="93" t="str">
        <f t="shared" si="46"/>
        <v xml:space="preserve"> </v>
      </c>
      <c r="Z209" s="94"/>
    </row>
    <row r="210" spans="3:26" ht="15" x14ac:dyDescent="0.3">
      <c r="C210" s="87">
        <f t="shared" si="34"/>
        <v>173</v>
      </c>
      <c r="D210" s="3" t="s">
        <v>246</v>
      </c>
      <c r="E210" s="7">
        <v>3</v>
      </c>
      <c r="F210" s="26" t="s">
        <v>1</v>
      </c>
      <c r="G210" s="147" t="str">
        <f t="shared" si="35"/>
        <v>3,0</v>
      </c>
      <c r="H210" s="148">
        <f t="shared" si="36"/>
        <v>0</v>
      </c>
      <c r="I210" s="148">
        <f t="shared" si="37"/>
        <v>3</v>
      </c>
      <c r="J210" s="12"/>
      <c r="K210" s="18" t="str">
        <f t="shared" si="33"/>
        <v>n/a</v>
      </c>
      <c r="L210" s="11" t="str">
        <f t="shared" si="38"/>
        <v xml:space="preserve"> </v>
      </c>
      <c r="M210" s="27">
        <f t="shared" si="39"/>
        <v>0</v>
      </c>
      <c r="N210" s="13">
        <f t="shared" si="40"/>
        <v>0</v>
      </c>
      <c r="O210" s="14" t="str">
        <f t="shared" si="41"/>
        <v xml:space="preserve"> </v>
      </c>
      <c r="P210" s="15">
        <f t="shared" si="42"/>
        <v>0</v>
      </c>
      <c r="Q210" s="50">
        <f t="shared" si="43"/>
        <v>0</v>
      </c>
      <c r="R210" s="51">
        <f t="shared" si="44"/>
        <v>0</v>
      </c>
      <c r="S210" s="17" t="str">
        <f t="shared" si="45"/>
        <v>-</v>
      </c>
      <c r="T210" s="51"/>
      <c r="U210" s="14"/>
      <c r="V210" s="51" t="s">
        <v>1</v>
      </c>
      <c r="W210" s="14">
        <v>0</v>
      </c>
      <c r="X210" s="92"/>
      <c r="Y210" s="93" t="str">
        <f t="shared" si="46"/>
        <v xml:space="preserve"> </v>
      </c>
      <c r="Z210" s="94"/>
    </row>
    <row r="211" spans="3:26" ht="15" x14ac:dyDescent="0.3">
      <c r="C211" s="87">
        <f t="shared" si="34"/>
        <v>174</v>
      </c>
      <c r="D211" s="3" t="s">
        <v>139</v>
      </c>
      <c r="E211" s="7">
        <v>3</v>
      </c>
      <c r="F211" s="26" t="s">
        <v>1</v>
      </c>
      <c r="G211" s="147" t="str">
        <f t="shared" si="35"/>
        <v>3,0</v>
      </c>
      <c r="H211" s="148">
        <f t="shared" si="36"/>
        <v>0</v>
      </c>
      <c r="I211" s="148">
        <f t="shared" si="37"/>
        <v>3</v>
      </c>
      <c r="J211" s="12"/>
      <c r="K211" s="18" t="str">
        <f t="shared" si="33"/>
        <v>n/a</v>
      </c>
      <c r="L211" s="11" t="str">
        <f t="shared" si="38"/>
        <v xml:space="preserve"> </v>
      </c>
      <c r="M211" s="27">
        <f t="shared" si="39"/>
        <v>0</v>
      </c>
      <c r="N211" s="13">
        <f t="shared" si="40"/>
        <v>0</v>
      </c>
      <c r="O211" s="14" t="str">
        <f t="shared" si="41"/>
        <v xml:space="preserve"> </v>
      </c>
      <c r="P211" s="15">
        <f t="shared" si="42"/>
        <v>0</v>
      </c>
      <c r="Q211" s="50">
        <f t="shared" si="43"/>
        <v>0</v>
      </c>
      <c r="R211" s="51">
        <f t="shared" si="44"/>
        <v>0</v>
      </c>
      <c r="S211" s="17" t="str">
        <f t="shared" si="45"/>
        <v>-</v>
      </c>
      <c r="T211" s="51"/>
      <c r="U211" s="14"/>
      <c r="V211" s="51" t="s">
        <v>1</v>
      </c>
      <c r="W211" s="14">
        <v>0</v>
      </c>
      <c r="X211" s="92"/>
      <c r="Y211" s="93" t="str">
        <f t="shared" si="46"/>
        <v xml:space="preserve"> </v>
      </c>
      <c r="Z211" s="94"/>
    </row>
    <row r="212" spans="3:26" ht="15" x14ac:dyDescent="0.3">
      <c r="C212" s="87">
        <f t="shared" si="34"/>
        <v>175</v>
      </c>
      <c r="D212" s="3" t="s">
        <v>248</v>
      </c>
      <c r="E212" s="7">
        <v>3</v>
      </c>
      <c r="F212" s="26" t="s">
        <v>1</v>
      </c>
      <c r="G212" s="147" t="str">
        <f t="shared" si="35"/>
        <v>3,0</v>
      </c>
      <c r="H212" s="148">
        <f t="shared" si="36"/>
        <v>0</v>
      </c>
      <c r="I212" s="148">
        <f t="shared" si="37"/>
        <v>3</v>
      </c>
      <c r="J212" s="12"/>
      <c r="K212" s="18" t="str">
        <f t="shared" si="33"/>
        <v>n/a</v>
      </c>
      <c r="L212" s="11" t="str">
        <f t="shared" si="38"/>
        <v xml:space="preserve"> </v>
      </c>
      <c r="M212" s="27">
        <f t="shared" si="39"/>
        <v>0</v>
      </c>
      <c r="N212" s="13">
        <f t="shared" si="40"/>
        <v>0</v>
      </c>
      <c r="O212" s="14" t="str">
        <f t="shared" si="41"/>
        <v xml:space="preserve"> </v>
      </c>
      <c r="P212" s="15">
        <f t="shared" si="42"/>
        <v>0</v>
      </c>
      <c r="Q212" s="50">
        <f t="shared" si="43"/>
        <v>0</v>
      </c>
      <c r="R212" s="51">
        <f t="shared" si="44"/>
        <v>0</v>
      </c>
      <c r="S212" s="17" t="str">
        <f t="shared" si="45"/>
        <v>-</v>
      </c>
      <c r="T212" s="51"/>
      <c r="U212" s="14"/>
      <c r="V212" s="51" t="s">
        <v>1</v>
      </c>
      <c r="W212" s="14">
        <v>0</v>
      </c>
      <c r="X212" s="92"/>
      <c r="Y212" s="93" t="str">
        <f t="shared" si="46"/>
        <v xml:space="preserve"> </v>
      </c>
      <c r="Z212" s="94"/>
    </row>
    <row r="213" spans="3:26" ht="15" x14ac:dyDescent="0.3">
      <c r="C213" s="87">
        <f t="shared" si="34"/>
        <v>176</v>
      </c>
      <c r="D213" s="3" t="s">
        <v>251</v>
      </c>
      <c r="E213" s="7">
        <v>3</v>
      </c>
      <c r="F213" s="26" t="s">
        <v>1</v>
      </c>
      <c r="G213" s="147" t="str">
        <f t="shared" si="35"/>
        <v>3,0</v>
      </c>
      <c r="H213" s="148">
        <f t="shared" si="36"/>
        <v>0</v>
      </c>
      <c r="I213" s="148">
        <f t="shared" si="37"/>
        <v>3</v>
      </c>
      <c r="J213" s="12"/>
      <c r="K213" s="18" t="str">
        <f t="shared" si="33"/>
        <v>n/a</v>
      </c>
      <c r="L213" s="11" t="str">
        <f t="shared" si="38"/>
        <v xml:space="preserve"> </v>
      </c>
      <c r="M213" s="27">
        <f t="shared" si="39"/>
        <v>0</v>
      </c>
      <c r="N213" s="13">
        <f t="shared" si="40"/>
        <v>0</v>
      </c>
      <c r="O213" s="14" t="str">
        <f t="shared" si="41"/>
        <v xml:space="preserve"> </v>
      </c>
      <c r="P213" s="15">
        <f t="shared" si="42"/>
        <v>0</v>
      </c>
      <c r="Q213" s="50">
        <f t="shared" si="43"/>
        <v>0</v>
      </c>
      <c r="R213" s="51">
        <f t="shared" si="44"/>
        <v>0</v>
      </c>
      <c r="S213" s="17" t="str">
        <f t="shared" si="45"/>
        <v>-</v>
      </c>
      <c r="T213" s="51"/>
      <c r="U213" s="14"/>
      <c r="V213" s="51" t="s">
        <v>1</v>
      </c>
      <c r="W213" s="14">
        <v>0</v>
      </c>
      <c r="X213" s="92"/>
      <c r="Y213" s="93" t="str">
        <f t="shared" si="46"/>
        <v xml:space="preserve"> </v>
      </c>
      <c r="Z213" s="94"/>
    </row>
    <row r="214" spans="3:26" ht="15" x14ac:dyDescent="0.3">
      <c r="C214" s="87">
        <f t="shared" si="34"/>
        <v>177</v>
      </c>
      <c r="D214" s="3" t="s">
        <v>252</v>
      </c>
      <c r="E214" s="7">
        <v>3</v>
      </c>
      <c r="F214" s="26" t="s">
        <v>1</v>
      </c>
      <c r="G214" s="147" t="str">
        <f t="shared" si="35"/>
        <v>3,0</v>
      </c>
      <c r="H214" s="148">
        <f t="shared" si="36"/>
        <v>0</v>
      </c>
      <c r="I214" s="148">
        <f t="shared" si="37"/>
        <v>3</v>
      </c>
      <c r="J214" s="12"/>
      <c r="K214" s="18" t="str">
        <f t="shared" si="33"/>
        <v>n/a</v>
      </c>
      <c r="L214" s="11" t="str">
        <f t="shared" si="38"/>
        <v xml:space="preserve"> </v>
      </c>
      <c r="M214" s="27">
        <f t="shared" si="39"/>
        <v>0</v>
      </c>
      <c r="N214" s="13">
        <f t="shared" si="40"/>
        <v>0</v>
      </c>
      <c r="O214" s="14" t="str">
        <f t="shared" si="41"/>
        <v xml:space="preserve"> </v>
      </c>
      <c r="P214" s="15">
        <f t="shared" si="42"/>
        <v>0</v>
      </c>
      <c r="Q214" s="50">
        <f t="shared" si="43"/>
        <v>0</v>
      </c>
      <c r="R214" s="51">
        <f t="shared" si="44"/>
        <v>0</v>
      </c>
      <c r="S214" s="17" t="str">
        <f t="shared" si="45"/>
        <v>-</v>
      </c>
      <c r="T214" s="51"/>
      <c r="U214" s="14"/>
      <c r="V214" s="51" t="s">
        <v>1</v>
      </c>
      <c r="W214" s="14">
        <v>0</v>
      </c>
      <c r="X214" s="92"/>
      <c r="Y214" s="93" t="str">
        <f t="shared" si="46"/>
        <v xml:space="preserve"> </v>
      </c>
      <c r="Z214" s="94"/>
    </row>
    <row r="215" spans="3:26" ht="15" x14ac:dyDescent="0.3">
      <c r="C215" s="87">
        <f t="shared" si="34"/>
        <v>178</v>
      </c>
      <c r="D215" s="3" t="s">
        <v>254</v>
      </c>
      <c r="E215" s="7">
        <v>3</v>
      </c>
      <c r="F215" s="26" t="s">
        <v>1</v>
      </c>
      <c r="G215" s="147" t="str">
        <f t="shared" si="35"/>
        <v>3,0</v>
      </c>
      <c r="H215" s="148">
        <f t="shared" si="36"/>
        <v>0</v>
      </c>
      <c r="I215" s="148">
        <f t="shared" si="37"/>
        <v>3</v>
      </c>
      <c r="J215" s="12"/>
      <c r="K215" s="18" t="str">
        <f t="shared" ref="K215:K237" si="47">IF(M215 &gt; 0, K214+1, "n/a")</f>
        <v>n/a</v>
      </c>
      <c r="L215" s="11" t="str">
        <f t="shared" si="38"/>
        <v xml:space="preserve"> </v>
      </c>
      <c r="M215" s="27">
        <f t="shared" si="39"/>
        <v>0</v>
      </c>
      <c r="N215" s="13">
        <f t="shared" si="40"/>
        <v>0</v>
      </c>
      <c r="O215" s="14" t="str">
        <f t="shared" si="41"/>
        <v xml:space="preserve"> </v>
      </c>
      <c r="P215" s="15">
        <f t="shared" si="42"/>
        <v>0</v>
      </c>
      <c r="Q215" s="50">
        <f t="shared" si="43"/>
        <v>0</v>
      </c>
      <c r="R215" s="51">
        <f t="shared" si="44"/>
        <v>0</v>
      </c>
      <c r="S215" s="17" t="str">
        <f t="shared" si="45"/>
        <v>-</v>
      </c>
      <c r="T215" s="51"/>
      <c r="U215" s="14"/>
      <c r="V215" s="51" t="s">
        <v>1</v>
      </c>
      <c r="W215" s="14">
        <v>0</v>
      </c>
      <c r="X215" s="92"/>
      <c r="Y215" s="93" t="str">
        <f t="shared" si="46"/>
        <v xml:space="preserve"> </v>
      </c>
      <c r="Z215" s="94"/>
    </row>
    <row r="216" spans="3:26" ht="15" x14ac:dyDescent="0.3">
      <c r="C216" s="87">
        <f t="shared" ref="C216:C237" si="48">C215+1</f>
        <v>179</v>
      </c>
      <c r="D216" s="3" t="s">
        <v>143</v>
      </c>
      <c r="E216" s="7">
        <v>3</v>
      </c>
      <c r="F216" s="26" t="s">
        <v>1</v>
      </c>
      <c r="G216" s="147" t="str">
        <f t="shared" si="35"/>
        <v>3,0</v>
      </c>
      <c r="H216" s="148">
        <f t="shared" si="36"/>
        <v>0</v>
      </c>
      <c r="I216" s="148">
        <f t="shared" si="37"/>
        <v>3</v>
      </c>
      <c r="J216" s="12"/>
      <c r="K216" s="18" t="str">
        <f t="shared" si="47"/>
        <v>n/a</v>
      </c>
      <c r="L216" s="11" t="str">
        <f t="shared" si="38"/>
        <v xml:space="preserve"> </v>
      </c>
      <c r="M216" s="27">
        <f t="shared" si="39"/>
        <v>0</v>
      </c>
      <c r="N216" s="13">
        <f t="shared" si="40"/>
        <v>0</v>
      </c>
      <c r="O216" s="14" t="str">
        <f t="shared" si="41"/>
        <v xml:space="preserve"> </v>
      </c>
      <c r="P216" s="15">
        <f t="shared" si="42"/>
        <v>0</v>
      </c>
      <c r="Q216" s="50">
        <f t="shared" si="43"/>
        <v>0</v>
      </c>
      <c r="R216" s="51">
        <f t="shared" si="44"/>
        <v>0</v>
      </c>
      <c r="S216" s="17" t="str">
        <f t="shared" si="45"/>
        <v>-</v>
      </c>
      <c r="T216" s="51"/>
      <c r="U216" s="14"/>
      <c r="V216" s="51" t="s">
        <v>1</v>
      </c>
      <c r="W216" s="14">
        <v>0</v>
      </c>
      <c r="X216" s="92"/>
      <c r="Y216" s="93" t="str">
        <f t="shared" si="46"/>
        <v xml:space="preserve"> </v>
      </c>
      <c r="Z216" s="94"/>
    </row>
    <row r="217" spans="3:26" ht="15" x14ac:dyDescent="0.3">
      <c r="C217" s="87">
        <f t="shared" si="48"/>
        <v>180</v>
      </c>
      <c r="D217" s="3" t="s">
        <v>260</v>
      </c>
      <c r="E217" s="7">
        <v>3</v>
      </c>
      <c r="F217" s="26" t="s">
        <v>1</v>
      </c>
      <c r="G217" s="147" t="str">
        <f t="shared" si="35"/>
        <v>3,0</v>
      </c>
      <c r="H217" s="148">
        <f t="shared" si="36"/>
        <v>0</v>
      </c>
      <c r="I217" s="148">
        <f t="shared" si="37"/>
        <v>3</v>
      </c>
      <c r="J217" s="12"/>
      <c r="K217" s="18" t="str">
        <f t="shared" si="47"/>
        <v>n/a</v>
      </c>
      <c r="L217" s="11" t="str">
        <f t="shared" si="38"/>
        <v xml:space="preserve"> </v>
      </c>
      <c r="M217" s="27">
        <f t="shared" si="39"/>
        <v>0</v>
      </c>
      <c r="N217" s="13">
        <f t="shared" si="40"/>
        <v>0</v>
      </c>
      <c r="O217" s="14" t="str">
        <f t="shared" si="41"/>
        <v xml:space="preserve"> </v>
      </c>
      <c r="P217" s="15">
        <f t="shared" si="42"/>
        <v>0</v>
      </c>
      <c r="Q217" s="50">
        <f t="shared" si="43"/>
        <v>0</v>
      </c>
      <c r="R217" s="51">
        <f t="shared" si="44"/>
        <v>0</v>
      </c>
      <c r="S217" s="17" t="str">
        <f t="shared" si="45"/>
        <v>-</v>
      </c>
      <c r="T217" s="51"/>
      <c r="U217" s="14"/>
      <c r="V217" s="51" t="s">
        <v>1</v>
      </c>
      <c r="W217" s="14">
        <v>0</v>
      </c>
      <c r="X217" s="92"/>
      <c r="Y217" s="93" t="str">
        <f t="shared" si="46"/>
        <v xml:space="preserve"> </v>
      </c>
      <c r="Z217" s="94"/>
    </row>
    <row r="218" spans="3:26" ht="15" x14ac:dyDescent="0.3">
      <c r="C218" s="87">
        <f t="shared" si="48"/>
        <v>181</v>
      </c>
      <c r="D218" s="3" t="s">
        <v>261</v>
      </c>
      <c r="E218" s="7">
        <v>3</v>
      </c>
      <c r="F218" s="26" t="s">
        <v>1</v>
      </c>
      <c r="G218" s="147" t="str">
        <f t="shared" si="35"/>
        <v>3,0</v>
      </c>
      <c r="H218" s="148">
        <f t="shared" si="36"/>
        <v>0</v>
      </c>
      <c r="I218" s="148">
        <f t="shared" si="37"/>
        <v>3</v>
      </c>
      <c r="J218" s="12"/>
      <c r="K218" s="18" t="str">
        <f t="shared" si="47"/>
        <v>n/a</v>
      </c>
      <c r="L218" s="11" t="str">
        <f t="shared" si="38"/>
        <v xml:space="preserve"> </v>
      </c>
      <c r="M218" s="27">
        <f t="shared" si="39"/>
        <v>0</v>
      </c>
      <c r="N218" s="13">
        <f t="shared" si="40"/>
        <v>0</v>
      </c>
      <c r="O218" s="14" t="str">
        <f t="shared" si="41"/>
        <v xml:space="preserve"> </v>
      </c>
      <c r="P218" s="15">
        <f t="shared" si="42"/>
        <v>0</v>
      </c>
      <c r="Q218" s="50">
        <f t="shared" si="43"/>
        <v>0</v>
      </c>
      <c r="R218" s="51">
        <f t="shared" si="44"/>
        <v>0</v>
      </c>
      <c r="S218" s="17" t="str">
        <f t="shared" si="45"/>
        <v>-</v>
      </c>
      <c r="T218" s="51"/>
      <c r="U218" s="14"/>
      <c r="V218" s="51" t="s">
        <v>1</v>
      </c>
      <c r="W218" s="14">
        <v>0</v>
      </c>
      <c r="X218" s="92"/>
      <c r="Y218" s="93" t="str">
        <f t="shared" si="46"/>
        <v xml:space="preserve"> </v>
      </c>
      <c r="Z218" s="94"/>
    </row>
    <row r="219" spans="3:26" ht="15" x14ac:dyDescent="0.3">
      <c r="C219" s="87">
        <f t="shared" si="48"/>
        <v>182</v>
      </c>
      <c r="D219" s="3" t="s">
        <v>149</v>
      </c>
      <c r="E219" s="7">
        <v>3</v>
      </c>
      <c r="F219" s="26" t="s">
        <v>1</v>
      </c>
      <c r="G219" s="147" t="str">
        <f t="shared" si="35"/>
        <v>3,0</v>
      </c>
      <c r="H219" s="148">
        <f t="shared" si="36"/>
        <v>0</v>
      </c>
      <c r="I219" s="148">
        <f t="shared" si="37"/>
        <v>3</v>
      </c>
      <c r="J219" s="12"/>
      <c r="K219" s="18" t="str">
        <f t="shared" si="47"/>
        <v>n/a</v>
      </c>
      <c r="L219" s="11" t="str">
        <f t="shared" si="38"/>
        <v xml:space="preserve"> </v>
      </c>
      <c r="M219" s="27">
        <f t="shared" si="39"/>
        <v>0</v>
      </c>
      <c r="N219" s="13">
        <f t="shared" si="40"/>
        <v>0</v>
      </c>
      <c r="O219" s="14" t="str">
        <f t="shared" si="41"/>
        <v xml:space="preserve"> </v>
      </c>
      <c r="P219" s="15">
        <f t="shared" si="42"/>
        <v>0</v>
      </c>
      <c r="Q219" s="50">
        <f t="shared" si="43"/>
        <v>0</v>
      </c>
      <c r="R219" s="51">
        <f t="shared" si="44"/>
        <v>0</v>
      </c>
      <c r="S219" s="17" t="str">
        <f t="shared" si="45"/>
        <v>-</v>
      </c>
      <c r="T219" s="51"/>
      <c r="U219" s="14"/>
      <c r="V219" s="51" t="s">
        <v>1</v>
      </c>
      <c r="W219" s="14">
        <v>0</v>
      </c>
      <c r="X219" s="92"/>
      <c r="Y219" s="93" t="str">
        <f t="shared" si="46"/>
        <v xml:space="preserve"> </v>
      </c>
      <c r="Z219" s="94"/>
    </row>
    <row r="220" spans="3:26" ht="15" x14ac:dyDescent="0.3">
      <c r="C220" s="87">
        <f t="shared" si="48"/>
        <v>183</v>
      </c>
      <c r="D220" s="3" t="s">
        <v>151</v>
      </c>
      <c r="E220" s="7">
        <v>3</v>
      </c>
      <c r="F220" s="26" t="s">
        <v>1</v>
      </c>
      <c r="G220" s="147" t="str">
        <f t="shared" si="35"/>
        <v>3,0</v>
      </c>
      <c r="H220" s="148">
        <f t="shared" si="36"/>
        <v>0</v>
      </c>
      <c r="I220" s="148">
        <f t="shared" si="37"/>
        <v>3</v>
      </c>
      <c r="J220" s="12"/>
      <c r="K220" s="18" t="str">
        <f t="shared" si="47"/>
        <v>n/a</v>
      </c>
      <c r="L220" s="11" t="str">
        <f t="shared" si="38"/>
        <v xml:space="preserve"> </v>
      </c>
      <c r="M220" s="27">
        <f t="shared" si="39"/>
        <v>0</v>
      </c>
      <c r="N220" s="13">
        <f t="shared" si="40"/>
        <v>0</v>
      </c>
      <c r="O220" s="14" t="str">
        <f t="shared" si="41"/>
        <v xml:space="preserve"> </v>
      </c>
      <c r="P220" s="15">
        <f t="shared" si="42"/>
        <v>0</v>
      </c>
      <c r="Q220" s="50">
        <f t="shared" si="43"/>
        <v>0</v>
      </c>
      <c r="R220" s="51">
        <f t="shared" si="44"/>
        <v>0</v>
      </c>
      <c r="S220" s="17" t="str">
        <f t="shared" si="45"/>
        <v>-</v>
      </c>
      <c r="T220" s="51"/>
      <c r="U220" s="14"/>
      <c r="V220" s="51" t="s">
        <v>1</v>
      </c>
      <c r="W220" s="14">
        <v>0</v>
      </c>
      <c r="X220" s="92"/>
      <c r="Y220" s="93" t="str">
        <f t="shared" si="46"/>
        <v xml:space="preserve"> </v>
      </c>
      <c r="Z220" s="94"/>
    </row>
    <row r="221" spans="3:26" ht="15" x14ac:dyDescent="0.3">
      <c r="C221" s="87">
        <f t="shared" si="48"/>
        <v>184</v>
      </c>
      <c r="D221" s="3" t="s">
        <v>152</v>
      </c>
      <c r="E221" s="7">
        <v>3</v>
      </c>
      <c r="F221" s="26" t="s">
        <v>1</v>
      </c>
      <c r="G221" s="147" t="str">
        <f t="shared" si="35"/>
        <v>3,0</v>
      </c>
      <c r="H221" s="148">
        <f t="shared" si="36"/>
        <v>0</v>
      </c>
      <c r="I221" s="148">
        <f t="shared" si="37"/>
        <v>3</v>
      </c>
      <c r="J221" s="12"/>
      <c r="K221" s="18" t="str">
        <f t="shared" si="47"/>
        <v>n/a</v>
      </c>
      <c r="L221" s="11" t="str">
        <f t="shared" si="38"/>
        <v xml:space="preserve"> </v>
      </c>
      <c r="M221" s="27">
        <f t="shared" si="39"/>
        <v>0</v>
      </c>
      <c r="N221" s="13">
        <f t="shared" si="40"/>
        <v>0</v>
      </c>
      <c r="O221" s="14" t="str">
        <f t="shared" si="41"/>
        <v xml:space="preserve"> </v>
      </c>
      <c r="P221" s="15">
        <f t="shared" si="42"/>
        <v>0</v>
      </c>
      <c r="Q221" s="50">
        <f t="shared" si="43"/>
        <v>0</v>
      </c>
      <c r="R221" s="51">
        <f t="shared" si="44"/>
        <v>0</v>
      </c>
      <c r="S221" s="17" t="str">
        <f t="shared" si="45"/>
        <v>-</v>
      </c>
      <c r="T221" s="51"/>
      <c r="U221" s="14"/>
      <c r="V221" s="51" t="s">
        <v>1</v>
      </c>
      <c r="W221" s="14">
        <v>0</v>
      </c>
      <c r="X221" s="92"/>
      <c r="Y221" s="93" t="str">
        <f t="shared" si="46"/>
        <v xml:space="preserve"> </v>
      </c>
      <c r="Z221" s="94"/>
    </row>
    <row r="222" spans="3:26" ht="15" x14ac:dyDescent="0.3">
      <c r="C222" s="87">
        <f t="shared" si="48"/>
        <v>185</v>
      </c>
      <c r="D222" s="3" t="s">
        <v>264</v>
      </c>
      <c r="E222" s="7">
        <v>3</v>
      </c>
      <c r="F222" s="26" t="s">
        <v>1</v>
      </c>
      <c r="G222" s="147" t="str">
        <f t="shared" si="35"/>
        <v>3,0</v>
      </c>
      <c r="H222" s="148">
        <f t="shared" si="36"/>
        <v>0</v>
      </c>
      <c r="I222" s="148">
        <f t="shared" si="37"/>
        <v>3</v>
      </c>
      <c r="J222" s="12"/>
      <c r="K222" s="18" t="str">
        <f t="shared" si="47"/>
        <v>n/a</v>
      </c>
      <c r="L222" s="11" t="str">
        <f t="shared" si="38"/>
        <v xml:space="preserve"> </v>
      </c>
      <c r="M222" s="27">
        <f t="shared" si="39"/>
        <v>0</v>
      </c>
      <c r="N222" s="13">
        <f t="shared" si="40"/>
        <v>0</v>
      </c>
      <c r="O222" s="14" t="str">
        <f t="shared" si="41"/>
        <v xml:space="preserve"> </v>
      </c>
      <c r="P222" s="15">
        <f t="shared" si="42"/>
        <v>0</v>
      </c>
      <c r="Q222" s="50">
        <f t="shared" si="43"/>
        <v>0</v>
      </c>
      <c r="R222" s="51">
        <f t="shared" si="44"/>
        <v>0</v>
      </c>
      <c r="S222" s="17" t="str">
        <f t="shared" si="45"/>
        <v>-</v>
      </c>
      <c r="T222" s="51"/>
      <c r="U222" s="14"/>
      <c r="V222" s="51" t="s">
        <v>1</v>
      </c>
      <c r="W222" s="14">
        <v>0</v>
      </c>
      <c r="X222" s="92"/>
      <c r="Y222" s="93" t="str">
        <f t="shared" si="46"/>
        <v xml:space="preserve"> </v>
      </c>
      <c r="Z222" s="94"/>
    </row>
    <row r="223" spans="3:26" ht="15" x14ac:dyDescent="0.3">
      <c r="C223" s="87">
        <f t="shared" si="48"/>
        <v>186</v>
      </c>
      <c r="D223" s="3" t="s">
        <v>265</v>
      </c>
      <c r="E223" s="7">
        <v>3</v>
      </c>
      <c r="F223" s="26" t="s">
        <v>1</v>
      </c>
      <c r="G223" s="147" t="str">
        <f t="shared" si="35"/>
        <v>3,0</v>
      </c>
      <c r="H223" s="148">
        <f t="shared" si="36"/>
        <v>0</v>
      </c>
      <c r="I223" s="148">
        <f t="shared" si="37"/>
        <v>3</v>
      </c>
      <c r="J223" s="12"/>
      <c r="K223" s="18" t="str">
        <f t="shared" si="47"/>
        <v>n/a</v>
      </c>
      <c r="L223" s="11" t="str">
        <f t="shared" si="38"/>
        <v xml:space="preserve"> </v>
      </c>
      <c r="M223" s="27">
        <f t="shared" si="39"/>
        <v>0</v>
      </c>
      <c r="N223" s="13">
        <f t="shared" si="40"/>
        <v>0</v>
      </c>
      <c r="O223" s="14" t="str">
        <f t="shared" si="41"/>
        <v xml:space="preserve"> </v>
      </c>
      <c r="P223" s="15">
        <f t="shared" si="42"/>
        <v>0</v>
      </c>
      <c r="Q223" s="50">
        <f t="shared" si="43"/>
        <v>0</v>
      </c>
      <c r="R223" s="51">
        <f t="shared" si="44"/>
        <v>0</v>
      </c>
      <c r="S223" s="17" t="str">
        <f t="shared" si="45"/>
        <v>-</v>
      </c>
      <c r="T223" s="51"/>
      <c r="U223" s="14"/>
      <c r="V223" s="51" t="s">
        <v>1</v>
      </c>
      <c r="W223" s="14">
        <v>0</v>
      </c>
      <c r="X223" s="92"/>
      <c r="Y223" s="93" t="str">
        <f t="shared" si="46"/>
        <v xml:space="preserve"> </v>
      </c>
      <c r="Z223" s="94"/>
    </row>
    <row r="224" spans="3:26" ht="15" x14ac:dyDescent="0.3">
      <c r="C224" s="87">
        <f t="shared" si="48"/>
        <v>187</v>
      </c>
      <c r="D224" s="3" t="s">
        <v>268</v>
      </c>
      <c r="E224" s="7">
        <v>3</v>
      </c>
      <c r="F224" s="26" t="s">
        <v>1</v>
      </c>
      <c r="G224" s="147" t="str">
        <f t="shared" si="35"/>
        <v>3,0</v>
      </c>
      <c r="H224" s="148">
        <f t="shared" si="36"/>
        <v>0</v>
      </c>
      <c r="I224" s="148">
        <f t="shared" si="37"/>
        <v>3</v>
      </c>
      <c r="J224" s="12"/>
      <c r="K224" s="18" t="str">
        <f t="shared" si="47"/>
        <v>n/a</v>
      </c>
      <c r="L224" s="11" t="str">
        <f t="shared" si="38"/>
        <v xml:space="preserve"> </v>
      </c>
      <c r="M224" s="27">
        <f t="shared" si="39"/>
        <v>0</v>
      </c>
      <c r="N224" s="13">
        <f t="shared" si="40"/>
        <v>0</v>
      </c>
      <c r="O224" s="14" t="str">
        <f t="shared" si="41"/>
        <v xml:space="preserve"> </v>
      </c>
      <c r="P224" s="15">
        <f t="shared" si="42"/>
        <v>0</v>
      </c>
      <c r="Q224" s="50">
        <f t="shared" si="43"/>
        <v>0</v>
      </c>
      <c r="R224" s="51">
        <f t="shared" si="44"/>
        <v>0</v>
      </c>
      <c r="S224" s="17" t="str">
        <f t="shared" si="45"/>
        <v>-</v>
      </c>
      <c r="T224" s="51"/>
      <c r="U224" s="14"/>
      <c r="V224" s="51" t="s">
        <v>1</v>
      </c>
      <c r="W224" s="14">
        <v>0</v>
      </c>
      <c r="X224" s="92"/>
      <c r="Y224" s="93" t="str">
        <f t="shared" si="46"/>
        <v xml:space="preserve"> </v>
      </c>
      <c r="Z224" s="94"/>
    </row>
    <row r="225" spans="3:26" ht="15" x14ac:dyDescent="0.3">
      <c r="C225" s="87">
        <f t="shared" si="48"/>
        <v>188</v>
      </c>
      <c r="D225" s="3" t="s">
        <v>160</v>
      </c>
      <c r="E225" s="7">
        <v>3</v>
      </c>
      <c r="F225" s="26" t="s">
        <v>1</v>
      </c>
      <c r="G225" s="147" t="str">
        <f t="shared" si="35"/>
        <v>3,0</v>
      </c>
      <c r="H225" s="148">
        <f t="shared" si="36"/>
        <v>0</v>
      </c>
      <c r="I225" s="148">
        <f t="shared" si="37"/>
        <v>3</v>
      </c>
      <c r="J225" s="12"/>
      <c r="K225" s="18" t="str">
        <f t="shared" si="47"/>
        <v>n/a</v>
      </c>
      <c r="L225" s="11" t="str">
        <f t="shared" si="38"/>
        <v xml:space="preserve"> </v>
      </c>
      <c r="M225" s="27">
        <f t="shared" si="39"/>
        <v>0</v>
      </c>
      <c r="N225" s="13">
        <f t="shared" si="40"/>
        <v>0</v>
      </c>
      <c r="O225" s="14" t="str">
        <f t="shared" si="41"/>
        <v xml:space="preserve"> </v>
      </c>
      <c r="P225" s="15">
        <f t="shared" si="42"/>
        <v>0</v>
      </c>
      <c r="Q225" s="50">
        <f t="shared" si="43"/>
        <v>0</v>
      </c>
      <c r="R225" s="51">
        <f t="shared" si="44"/>
        <v>0</v>
      </c>
      <c r="S225" s="17" t="str">
        <f t="shared" si="45"/>
        <v>-</v>
      </c>
      <c r="T225" s="51"/>
      <c r="U225" s="14"/>
      <c r="V225" s="51" t="s">
        <v>1</v>
      </c>
      <c r="W225" s="14">
        <v>0</v>
      </c>
      <c r="X225" s="92"/>
      <c r="Y225" s="93" t="str">
        <f t="shared" si="46"/>
        <v xml:space="preserve"> </v>
      </c>
      <c r="Z225" s="94"/>
    </row>
    <row r="226" spans="3:26" ht="15" x14ac:dyDescent="0.3">
      <c r="C226" s="87">
        <f t="shared" si="48"/>
        <v>189</v>
      </c>
      <c r="D226" s="3" t="s">
        <v>274</v>
      </c>
      <c r="E226" s="7">
        <v>3</v>
      </c>
      <c r="F226" s="26" t="s">
        <v>1</v>
      </c>
      <c r="G226" s="147" t="str">
        <f t="shared" si="35"/>
        <v>3,0</v>
      </c>
      <c r="H226" s="148">
        <f t="shared" si="36"/>
        <v>0</v>
      </c>
      <c r="I226" s="148">
        <f t="shared" si="37"/>
        <v>3</v>
      </c>
      <c r="J226" s="12"/>
      <c r="K226" s="18" t="str">
        <f t="shared" si="47"/>
        <v>n/a</v>
      </c>
      <c r="L226" s="11" t="str">
        <f t="shared" si="38"/>
        <v xml:space="preserve"> </v>
      </c>
      <c r="M226" s="27">
        <f t="shared" si="39"/>
        <v>0</v>
      </c>
      <c r="N226" s="13">
        <f t="shared" si="40"/>
        <v>0</v>
      </c>
      <c r="O226" s="14" t="str">
        <f t="shared" si="41"/>
        <v xml:space="preserve"> </v>
      </c>
      <c r="P226" s="15">
        <f t="shared" si="42"/>
        <v>0</v>
      </c>
      <c r="Q226" s="50">
        <f t="shared" si="43"/>
        <v>0</v>
      </c>
      <c r="R226" s="51">
        <f t="shared" si="44"/>
        <v>0</v>
      </c>
      <c r="S226" s="17" t="str">
        <f t="shared" si="45"/>
        <v>-</v>
      </c>
      <c r="T226" s="51"/>
      <c r="U226" s="14"/>
      <c r="V226" s="51" t="s">
        <v>1</v>
      </c>
      <c r="W226" s="14">
        <v>0</v>
      </c>
      <c r="X226" s="92"/>
      <c r="Y226" s="93" t="str">
        <f t="shared" si="46"/>
        <v xml:space="preserve"> </v>
      </c>
      <c r="Z226" s="94"/>
    </row>
    <row r="227" spans="3:26" ht="15" x14ac:dyDescent="0.3">
      <c r="C227" s="87">
        <f t="shared" si="48"/>
        <v>190</v>
      </c>
      <c r="D227" s="3" t="s">
        <v>275</v>
      </c>
      <c r="E227" s="7">
        <v>3</v>
      </c>
      <c r="F227" s="26" t="s">
        <v>1</v>
      </c>
      <c r="G227" s="147" t="str">
        <f t="shared" si="35"/>
        <v>3,0</v>
      </c>
      <c r="H227" s="148">
        <f t="shared" si="36"/>
        <v>0</v>
      </c>
      <c r="I227" s="148">
        <f t="shared" si="37"/>
        <v>3</v>
      </c>
      <c r="J227" s="12"/>
      <c r="K227" s="18" t="str">
        <f t="shared" si="47"/>
        <v>n/a</v>
      </c>
      <c r="L227" s="11" t="str">
        <f t="shared" si="38"/>
        <v xml:space="preserve"> </v>
      </c>
      <c r="M227" s="27">
        <f t="shared" si="39"/>
        <v>0</v>
      </c>
      <c r="N227" s="13">
        <f t="shared" si="40"/>
        <v>0</v>
      </c>
      <c r="O227" s="14" t="str">
        <f t="shared" si="41"/>
        <v xml:space="preserve"> </v>
      </c>
      <c r="P227" s="15">
        <f t="shared" si="42"/>
        <v>0</v>
      </c>
      <c r="Q227" s="50">
        <f t="shared" si="43"/>
        <v>0</v>
      </c>
      <c r="R227" s="51">
        <f t="shared" si="44"/>
        <v>0</v>
      </c>
      <c r="S227" s="17" t="str">
        <f t="shared" si="45"/>
        <v>-</v>
      </c>
      <c r="T227" s="51"/>
      <c r="U227" s="14"/>
      <c r="V227" s="51" t="s">
        <v>1</v>
      </c>
      <c r="W227" s="14">
        <v>0</v>
      </c>
      <c r="X227" s="92"/>
      <c r="Y227" s="93" t="str">
        <f t="shared" si="46"/>
        <v xml:space="preserve"> </v>
      </c>
      <c r="Z227" s="94"/>
    </row>
    <row r="228" spans="3:26" ht="15" x14ac:dyDescent="0.3">
      <c r="C228" s="87">
        <f t="shared" si="48"/>
        <v>191</v>
      </c>
      <c r="D228" s="3" t="s">
        <v>163</v>
      </c>
      <c r="E228" s="7">
        <v>3</v>
      </c>
      <c r="F228" s="26" t="s">
        <v>1</v>
      </c>
      <c r="G228" s="147" t="str">
        <f t="shared" si="35"/>
        <v>3,0</v>
      </c>
      <c r="H228" s="148">
        <f t="shared" si="36"/>
        <v>0</v>
      </c>
      <c r="I228" s="148">
        <f t="shared" si="37"/>
        <v>3</v>
      </c>
      <c r="J228" s="12"/>
      <c r="K228" s="18" t="str">
        <f t="shared" si="47"/>
        <v>n/a</v>
      </c>
      <c r="L228" s="11" t="str">
        <f t="shared" si="38"/>
        <v xml:space="preserve"> </v>
      </c>
      <c r="M228" s="27">
        <f t="shared" si="39"/>
        <v>0</v>
      </c>
      <c r="N228" s="13">
        <f t="shared" si="40"/>
        <v>0</v>
      </c>
      <c r="O228" s="14" t="str">
        <f t="shared" si="41"/>
        <v xml:space="preserve"> </v>
      </c>
      <c r="P228" s="15">
        <f t="shared" si="42"/>
        <v>0</v>
      </c>
      <c r="Q228" s="50">
        <f t="shared" si="43"/>
        <v>0</v>
      </c>
      <c r="R228" s="51">
        <f t="shared" si="44"/>
        <v>0</v>
      </c>
      <c r="S228" s="17" t="str">
        <f t="shared" si="45"/>
        <v>-</v>
      </c>
      <c r="T228" s="51"/>
      <c r="U228" s="14"/>
      <c r="V228" s="51" t="s">
        <v>1</v>
      </c>
      <c r="W228" s="14">
        <v>0</v>
      </c>
      <c r="X228" s="92"/>
      <c r="Y228" s="93" t="str">
        <f t="shared" si="46"/>
        <v xml:space="preserve"> </v>
      </c>
      <c r="Z228" s="94"/>
    </row>
    <row r="229" spans="3:26" ht="15" x14ac:dyDescent="0.3">
      <c r="C229" s="87">
        <f t="shared" si="48"/>
        <v>192</v>
      </c>
      <c r="D229" s="3" t="s">
        <v>163</v>
      </c>
      <c r="E229" s="7">
        <v>3</v>
      </c>
      <c r="F229" s="26" t="s">
        <v>1</v>
      </c>
      <c r="G229" s="147" t="str">
        <f t="shared" si="35"/>
        <v>3,0</v>
      </c>
      <c r="H229" s="148">
        <f t="shared" si="36"/>
        <v>0</v>
      </c>
      <c r="I229" s="148">
        <f t="shared" si="37"/>
        <v>3</v>
      </c>
      <c r="J229" s="12"/>
      <c r="K229" s="18" t="str">
        <f t="shared" si="47"/>
        <v>n/a</v>
      </c>
      <c r="L229" s="11" t="str">
        <f t="shared" si="38"/>
        <v xml:space="preserve"> </v>
      </c>
      <c r="M229" s="27">
        <f t="shared" si="39"/>
        <v>0</v>
      </c>
      <c r="N229" s="13">
        <f t="shared" si="40"/>
        <v>0</v>
      </c>
      <c r="O229" s="14" t="str">
        <f t="shared" si="41"/>
        <v xml:space="preserve"> </v>
      </c>
      <c r="P229" s="15">
        <f t="shared" si="42"/>
        <v>0</v>
      </c>
      <c r="Q229" s="50">
        <f t="shared" si="43"/>
        <v>0</v>
      </c>
      <c r="R229" s="51">
        <f t="shared" si="44"/>
        <v>0</v>
      </c>
      <c r="S229" s="17" t="str">
        <f t="shared" si="45"/>
        <v>-</v>
      </c>
      <c r="T229" s="51"/>
      <c r="U229" s="14"/>
      <c r="V229" s="51" t="s">
        <v>1</v>
      </c>
      <c r="W229" s="14">
        <v>0</v>
      </c>
      <c r="X229" s="92"/>
      <c r="Y229" s="93" t="str">
        <f t="shared" si="46"/>
        <v xml:space="preserve"> </v>
      </c>
      <c r="Z229" s="94"/>
    </row>
    <row r="230" spans="3:26" ht="15" x14ac:dyDescent="0.3">
      <c r="C230" s="87">
        <f t="shared" si="48"/>
        <v>193</v>
      </c>
      <c r="D230" s="3" t="s">
        <v>164</v>
      </c>
      <c r="E230" s="7">
        <v>3</v>
      </c>
      <c r="F230" s="26" t="s">
        <v>1</v>
      </c>
      <c r="G230" s="147" t="str">
        <f t="shared" si="35"/>
        <v>3,0</v>
      </c>
      <c r="H230" s="148">
        <f t="shared" si="36"/>
        <v>0</v>
      </c>
      <c r="I230" s="148">
        <f t="shared" si="37"/>
        <v>3</v>
      </c>
      <c r="J230" s="12"/>
      <c r="K230" s="18" t="str">
        <f t="shared" si="47"/>
        <v>n/a</v>
      </c>
      <c r="L230" s="11" t="str">
        <f t="shared" si="38"/>
        <v xml:space="preserve"> </v>
      </c>
      <c r="M230" s="27">
        <f t="shared" si="39"/>
        <v>0</v>
      </c>
      <c r="N230" s="13">
        <f t="shared" si="40"/>
        <v>0</v>
      </c>
      <c r="O230" s="14" t="str">
        <f t="shared" si="41"/>
        <v xml:space="preserve"> </v>
      </c>
      <c r="P230" s="15">
        <f t="shared" si="42"/>
        <v>0</v>
      </c>
      <c r="Q230" s="50">
        <f t="shared" si="43"/>
        <v>0</v>
      </c>
      <c r="R230" s="51">
        <f t="shared" si="44"/>
        <v>0</v>
      </c>
      <c r="S230" s="17" t="str">
        <f t="shared" si="45"/>
        <v>-</v>
      </c>
      <c r="T230" s="51"/>
      <c r="U230" s="14"/>
      <c r="V230" s="51" t="s">
        <v>1</v>
      </c>
      <c r="W230" s="14">
        <v>0</v>
      </c>
      <c r="X230" s="92"/>
      <c r="Y230" s="93" t="str">
        <f t="shared" si="46"/>
        <v xml:space="preserve"> </v>
      </c>
      <c r="Z230" s="94"/>
    </row>
    <row r="231" spans="3:26" ht="15.6" thickBot="1" x14ac:dyDescent="0.35">
      <c r="C231" s="87">
        <f t="shared" si="48"/>
        <v>194</v>
      </c>
      <c r="D231" s="3" t="s">
        <v>286</v>
      </c>
      <c r="E231" s="7">
        <v>3</v>
      </c>
      <c r="F231" s="26" t="s">
        <v>1</v>
      </c>
      <c r="G231" s="147" t="str">
        <f t="shared" si="35"/>
        <v>3,0</v>
      </c>
      <c r="H231" s="148">
        <f t="shared" si="36"/>
        <v>0</v>
      </c>
      <c r="I231" s="148">
        <f t="shared" si="37"/>
        <v>3</v>
      </c>
      <c r="J231" s="12"/>
      <c r="K231" s="18" t="str">
        <f t="shared" si="47"/>
        <v>n/a</v>
      </c>
      <c r="L231" s="11" t="str">
        <f t="shared" si="38"/>
        <v xml:space="preserve"> </v>
      </c>
      <c r="M231" s="27">
        <f t="shared" si="39"/>
        <v>0</v>
      </c>
      <c r="N231" s="13">
        <f t="shared" si="40"/>
        <v>0</v>
      </c>
      <c r="O231" s="14" t="str">
        <f t="shared" si="41"/>
        <v xml:space="preserve"> </v>
      </c>
      <c r="P231" s="15">
        <f t="shared" si="42"/>
        <v>0</v>
      </c>
      <c r="Q231" s="50">
        <f t="shared" si="43"/>
        <v>0</v>
      </c>
      <c r="R231" s="51">
        <f t="shared" si="44"/>
        <v>0</v>
      </c>
      <c r="S231" s="17" t="str">
        <f t="shared" si="45"/>
        <v>-</v>
      </c>
      <c r="T231" s="51"/>
      <c r="U231" s="14"/>
      <c r="V231" s="51" t="s">
        <v>1</v>
      </c>
      <c r="W231" s="14">
        <v>0</v>
      </c>
      <c r="X231" s="92"/>
      <c r="Y231" s="93" t="str">
        <f t="shared" si="46"/>
        <v xml:space="preserve"> </v>
      </c>
      <c r="Z231" s="94"/>
    </row>
    <row r="232" spans="3:26" ht="15" hidden="1" x14ac:dyDescent="0.3">
      <c r="C232" s="87">
        <f t="shared" si="48"/>
        <v>195</v>
      </c>
      <c r="D232" s="31"/>
      <c r="E232" s="32">
        <v>3</v>
      </c>
      <c r="F232" s="33" t="s">
        <v>1</v>
      </c>
      <c r="G232" s="147" t="str">
        <f t="shared" si="35"/>
        <v>3,0</v>
      </c>
      <c r="H232" s="148">
        <f t="shared" si="36"/>
        <v>0</v>
      </c>
      <c r="I232" s="148">
        <f t="shared" si="37"/>
        <v>3</v>
      </c>
      <c r="J232" s="34"/>
      <c r="K232" s="18" t="str">
        <f t="shared" si="47"/>
        <v>n/a</v>
      </c>
      <c r="L232" s="11" t="str">
        <f t="shared" si="38"/>
        <v xml:space="preserve"> </v>
      </c>
      <c r="M232" s="27">
        <f t="shared" ref="M232:M237" si="49">W232</f>
        <v>0</v>
      </c>
      <c r="N232" s="13">
        <f t="shared" si="40"/>
        <v>0</v>
      </c>
      <c r="O232" s="14" t="str">
        <f t="shared" ref="O232:O237" si="50">IF(SUMIF(V232:W232,"&lt;0")&lt;&gt;0,SUMIF(V232:W232,"&lt;0")*(-1)," ")</f>
        <v xml:space="preserve"> </v>
      </c>
      <c r="P232" s="15">
        <f t="shared" ref="P232:P237" si="51">AD232+AF232+AH232+AJ232+AL232+AN232+AP232+AR232+AT232+AV232+AX232+AZ232+BB232+BD232+BF232+BH232+BJ232+BL232+BN232+BP232+BR232+BT232+BV232+BX232+BZ232+CB232+CD232+CF232+CH232+CJ232+CL232+CN232+CP232+CR232+CT232+CV232+CX232+CZ232+DB232+DD232+DF232+DH232+DJ232+DL232+DN232+DP232+DR232+DT232+DV232+DX232+DZ232+EB232+ED232+EF232+EH232+EJ232+EL232+EN232+EP232+ER232+ET232+EV232+EX232+EZ232+FB232+FD232+FF232+FH232+FJ232+FL232+FN232+FP232+FR232+FT232+FV232+FX232+FZ232+GB232+GD232+GF232+GH232</f>
        <v>0</v>
      </c>
      <c r="Q232" s="50">
        <f t="shared" ref="Q232:Q237" si="52">P232-GQ232</f>
        <v>0</v>
      </c>
      <c r="R232" s="51">
        <f t="shared" ref="R232:R237" si="53">ROUNDUP(COUNTIF(V232:W232,"&gt; 0")/2,0)</f>
        <v>0</v>
      </c>
      <c r="S232" s="17" t="str">
        <f t="shared" si="45"/>
        <v>-</v>
      </c>
      <c r="T232" s="51"/>
      <c r="U232" s="14"/>
      <c r="V232" s="51" t="s">
        <v>1</v>
      </c>
      <c r="W232" s="14">
        <v>0</v>
      </c>
      <c r="X232" s="92"/>
      <c r="Y232" s="95" t="str">
        <f t="shared" si="46"/>
        <v xml:space="preserve"> </v>
      </c>
      <c r="Z232" s="96"/>
    </row>
    <row r="233" spans="3:26" ht="15" hidden="1" x14ac:dyDescent="0.3">
      <c r="C233" s="87">
        <f t="shared" si="48"/>
        <v>196</v>
      </c>
      <c r="D233" s="31"/>
      <c r="E233" s="32">
        <v>3</v>
      </c>
      <c r="F233" s="33" t="s">
        <v>1</v>
      </c>
      <c r="G233" s="147" t="str">
        <f t="shared" si="35"/>
        <v>3,0</v>
      </c>
      <c r="H233" s="148">
        <f t="shared" si="36"/>
        <v>0</v>
      </c>
      <c r="I233" s="148">
        <f t="shared" si="37"/>
        <v>3</v>
      </c>
      <c r="J233" s="34"/>
      <c r="K233" s="18" t="str">
        <f t="shared" si="47"/>
        <v>n/a</v>
      </c>
      <c r="L233" s="11" t="str">
        <f t="shared" si="38"/>
        <v xml:space="preserve"> </v>
      </c>
      <c r="M233" s="27">
        <f t="shared" si="49"/>
        <v>0</v>
      </c>
      <c r="N233" s="13">
        <f t="shared" si="40"/>
        <v>0</v>
      </c>
      <c r="O233" s="14" t="str">
        <f t="shared" si="50"/>
        <v xml:space="preserve"> </v>
      </c>
      <c r="P233" s="15">
        <f t="shared" si="51"/>
        <v>0</v>
      </c>
      <c r="Q233" s="50">
        <f t="shared" si="52"/>
        <v>0</v>
      </c>
      <c r="R233" s="51">
        <f t="shared" si="53"/>
        <v>0</v>
      </c>
      <c r="S233" s="17" t="str">
        <f t="shared" si="45"/>
        <v>-</v>
      </c>
      <c r="T233" s="51"/>
      <c r="U233" s="14"/>
      <c r="V233" s="51" t="s">
        <v>1</v>
      </c>
      <c r="W233" s="14">
        <v>0</v>
      </c>
      <c r="X233" s="92"/>
      <c r="Y233" s="95" t="str">
        <f t="shared" si="46"/>
        <v xml:space="preserve"> </v>
      </c>
      <c r="Z233" s="96"/>
    </row>
    <row r="234" spans="3:26" ht="15" hidden="1" x14ac:dyDescent="0.3">
      <c r="C234" s="87">
        <f t="shared" si="48"/>
        <v>197</v>
      </c>
      <c r="D234" s="31"/>
      <c r="E234" s="32">
        <v>3</v>
      </c>
      <c r="F234" s="33" t="s">
        <v>1</v>
      </c>
      <c r="G234" s="147" t="str">
        <f t="shared" si="35"/>
        <v>3,0</v>
      </c>
      <c r="H234" s="148">
        <f t="shared" si="36"/>
        <v>0</v>
      </c>
      <c r="I234" s="148">
        <f t="shared" si="37"/>
        <v>3</v>
      </c>
      <c r="J234" s="34"/>
      <c r="K234" s="18" t="str">
        <f t="shared" si="47"/>
        <v>n/a</v>
      </c>
      <c r="L234" s="11" t="str">
        <f t="shared" si="38"/>
        <v xml:space="preserve"> </v>
      </c>
      <c r="M234" s="27">
        <f t="shared" si="49"/>
        <v>0</v>
      </c>
      <c r="N234" s="13">
        <f t="shared" si="40"/>
        <v>0</v>
      </c>
      <c r="O234" s="14" t="str">
        <f t="shared" si="50"/>
        <v xml:space="preserve"> </v>
      </c>
      <c r="P234" s="15">
        <f t="shared" si="51"/>
        <v>0</v>
      </c>
      <c r="Q234" s="50">
        <f t="shared" si="52"/>
        <v>0</v>
      </c>
      <c r="R234" s="51">
        <f t="shared" si="53"/>
        <v>0</v>
      </c>
      <c r="S234" s="17" t="str">
        <f t="shared" si="45"/>
        <v>-</v>
      </c>
      <c r="T234" s="51"/>
      <c r="U234" s="14"/>
      <c r="V234" s="51" t="s">
        <v>1</v>
      </c>
      <c r="W234" s="14">
        <v>0</v>
      </c>
      <c r="X234" s="92"/>
      <c r="Y234" s="95" t="str">
        <f t="shared" si="46"/>
        <v xml:space="preserve"> </v>
      </c>
      <c r="Z234" s="96"/>
    </row>
    <row r="235" spans="3:26" ht="15" hidden="1" x14ac:dyDescent="0.3">
      <c r="C235" s="87">
        <f t="shared" si="48"/>
        <v>198</v>
      </c>
      <c r="D235" s="31"/>
      <c r="E235" s="32">
        <v>3</v>
      </c>
      <c r="F235" s="33" t="s">
        <v>1</v>
      </c>
      <c r="G235" s="147" t="str">
        <f t="shared" si="35"/>
        <v>3,0</v>
      </c>
      <c r="H235" s="148">
        <f t="shared" si="36"/>
        <v>0</v>
      </c>
      <c r="I235" s="148">
        <f t="shared" si="37"/>
        <v>3</v>
      </c>
      <c r="J235" s="34"/>
      <c r="K235" s="18" t="str">
        <f t="shared" si="47"/>
        <v>n/a</v>
      </c>
      <c r="L235" s="11" t="str">
        <f t="shared" si="38"/>
        <v xml:space="preserve"> </v>
      </c>
      <c r="M235" s="27">
        <f t="shared" si="49"/>
        <v>0</v>
      </c>
      <c r="N235" s="13">
        <f t="shared" si="40"/>
        <v>0</v>
      </c>
      <c r="O235" s="14" t="str">
        <f t="shared" si="50"/>
        <v xml:space="preserve"> </v>
      </c>
      <c r="P235" s="15">
        <f t="shared" si="51"/>
        <v>0</v>
      </c>
      <c r="Q235" s="50">
        <f t="shared" si="52"/>
        <v>0</v>
      </c>
      <c r="R235" s="51">
        <f t="shared" si="53"/>
        <v>0</v>
      </c>
      <c r="S235" s="17" t="str">
        <f t="shared" si="45"/>
        <v>-</v>
      </c>
      <c r="T235" s="51"/>
      <c r="U235" s="14"/>
      <c r="V235" s="51" t="s">
        <v>1</v>
      </c>
      <c r="W235" s="14">
        <v>0</v>
      </c>
      <c r="X235" s="92"/>
      <c r="Y235" s="95" t="str">
        <f t="shared" si="46"/>
        <v xml:space="preserve"> </v>
      </c>
      <c r="Z235" s="96"/>
    </row>
    <row r="236" spans="3:26" ht="15" hidden="1" x14ac:dyDescent="0.3">
      <c r="C236" s="87">
        <f t="shared" si="48"/>
        <v>199</v>
      </c>
      <c r="D236" s="31"/>
      <c r="E236" s="32">
        <v>3</v>
      </c>
      <c r="F236" s="33" t="s">
        <v>1</v>
      </c>
      <c r="G236" s="147" t="str">
        <f t="shared" si="35"/>
        <v>3,0</v>
      </c>
      <c r="H236" s="148">
        <f t="shared" si="36"/>
        <v>0</v>
      </c>
      <c r="I236" s="148">
        <f t="shared" si="37"/>
        <v>3</v>
      </c>
      <c r="J236" s="34"/>
      <c r="K236" s="18" t="str">
        <f t="shared" si="47"/>
        <v>n/a</v>
      </c>
      <c r="L236" s="11" t="str">
        <f t="shared" si="38"/>
        <v xml:space="preserve"> </v>
      </c>
      <c r="M236" s="27">
        <f t="shared" si="49"/>
        <v>0</v>
      </c>
      <c r="N236" s="13">
        <f t="shared" si="40"/>
        <v>0</v>
      </c>
      <c r="O236" s="14" t="str">
        <f t="shared" si="50"/>
        <v xml:space="preserve"> </v>
      </c>
      <c r="P236" s="15">
        <f t="shared" si="51"/>
        <v>0</v>
      </c>
      <c r="Q236" s="50">
        <f t="shared" si="52"/>
        <v>0</v>
      </c>
      <c r="R236" s="51">
        <f t="shared" si="53"/>
        <v>0</v>
      </c>
      <c r="S236" s="17" t="str">
        <f t="shared" si="45"/>
        <v>-</v>
      </c>
      <c r="T236" s="51"/>
      <c r="U236" s="14"/>
      <c r="V236" s="51" t="s">
        <v>1</v>
      </c>
      <c r="W236" s="14">
        <v>0</v>
      </c>
      <c r="X236" s="92"/>
      <c r="Y236" s="95" t="str">
        <f t="shared" si="46"/>
        <v xml:space="preserve"> </v>
      </c>
      <c r="Z236" s="96"/>
    </row>
    <row r="237" spans="3:26" ht="15" hidden="1" x14ac:dyDescent="0.3">
      <c r="C237" s="87">
        <f t="shared" si="48"/>
        <v>200</v>
      </c>
      <c r="D237" s="31"/>
      <c r="E237" s="32">
        <v>3</v>
      </c>
      <c r="F237" s="33" t="s">
        <v>1</v>
      </c>
      <c r="G237" s="147" t="str">
        <f t="shared" si="35"/>
        <v>3,0</v>
      </c>
      <c r="H237" s="148">
        <f t="shared" si="36"/>
        <v>0</v>
      </c>
      <c r="I237" s="148">
        <f t="shared" si="37"/>
        <v>3</v>
      </c>
      <c r="J237" s="34"/>
      <c r="K237" s="18" t="str">
        <f t="shared" si="47"/>
        <v>n/a</v>
      </c>
      <c r="L237" s="11" t="str">
        <f t="shared" si="38"/>
        <v xml:space="preserve"> </v>
      </c>
      <c r="M237" s="27">
        <f t="shared" si="49"/>
        <v>0</v>
      </c>
      <c r="N237" s="13">
        <f t="shared" si="40"/>
        <v>0</v>
      </c>
      <c r="O237" s="14" t="str">
        <f t="shared" si="50"/>
        <v xml:space="preserve"> </v>
      </c>
      <c r="P237" s="15">
        <f t="shared" si="51"/>
        <v>0</v>
      </c>
      <c r="Q237" s="50">
        <f t="shared" si="52"/>
        <v>0</v>
      </c>
      <c r="R237" s="51">
        <f t="shared" si="53"/>
        <v>0</v>
      </c>
      <c r="S237" s="17" t="str">
        <f t="shared" si="45"/>
        <v>-</v>
      </c>
      <c r="T237" s="51"/>
      <c r="U237" s="14"/>
      <c r="V237" s="51" t="s">
        <v>1</v>
      </c>
      <c r="W237" s="14">
        <v>0</v>
      </c>
      <c r="X237" s="92"/>
      <c r="Y237" s="95" t="str">
        <f t="shared" si="46"/>
        <v xml:space="preserve"> </v>
      </c>
      <c r="Z237" s="96"/>
    </row>
    <row r="238" spans="3:26" ht="15" hidden="1" x14ac:dyDescent="0.3">
      <c r="C238" s="87">
        <f t="shared" ref="C238:C239" si="54">C237+1</f>
        <v>201</v>
      </c>
      <c r="D238" s="31"/>
      <c r="E238" s="32">
        <v>3</v>
      </c>
      <c r="F238" s="33" t="s">
        <v>1</v>
      </c>
      <c r="G238" s="147" t="str">
        <f t="shared" ref="G238" si="55">TEXT(E238,"0,0") &amp; F238</f>
        <v>3,0</v>
      </c>
      <c r="H238" s="148">
        <f t="shared" ref="H238:H239" si="56">IF(M238&gt;0,1,0)</f>
        <v>0</v>
      </c>
      <c r="I238" s="148">
        <f t="shared" ref="I238:I239" si="57">IF(F238="",E238,E238+0.1)</f>
        <v>3</v>
      </c>
      <c r="J238" s="34"/>
      <c r="K238" s="18" t="str">
        <f t="shared" ref="K238:K239" si="58">IF(M238 &gt; 0, K237+1, "n/a")</f>
        <v>n/a</v>
      </c>
      <c r="L238" s="11" t="str">
        <f t="shared" ref="L238:L239" si="59">IF(X238=0," ",IF(X238-K238=0," ",X238-K238))</f>
        <v xml:space="preserve"> </v>
      </c>
      <c r="M238" s="27">
        <f t="shared" ref="M238:M239" si="60">W238</f>
        <v>0</v>
      </c>
      <c r="N238" s="13">
        <f t="shared" ref="N238:N239" si="61">M238-Z238</f>
        <v>0</v>
      </c>
      <c r="O238" s="14" t="str">
        <f t="shared" ref="O238:O239" si="62">IF(SUMIF(V238:W238,"&lt;0")&lt;&gt;0,SUMIF(V238:W238,"&lt;0")*(-1)," ")</f>
        <v xml:space="preserve"> </v>
      </c>
      <c r="P238" s="15">
        <f t="shared" ref="P238:P239" si="63">AD238+AF238+AH238+AJ238+AL238+AN238+AP238+AR238+AT238+AV238+AX238+AZ238+BB238+BD238+BF238+BH238+BJ238+BL238+BN238+BP238+BR238+BT238+BV238+BX238+BZ238+CB238+CD238+CF238+CH238+CJ238+CL238+CN238+CP238+CR238+CT238+CV238+CX238+CZ238+DB238+DD238+DF238+DH238+DJ238+DL238+DN238+DP238+DR238+DT238+DV238+DX238+DZ238+EB238+ED238+EF238+EH238+EJ238+EL238+EN238+EP238+ER238+ET238+EV238+EX238+EZ238+FB238+FD238+FF238+FH238+FJ238+FL238+FN238+FP238+FR238+FT238+FV238+FX238+FZ238+GB238+GD238+GF238+GH238</f>
        <v>0</v>
      </c>
      <c r="Q238" s="50">
        <f t="shared" ref="Q238:Q239" si="64">P238-GQ238</f>
        <v>0</v>
      </c>
      <c r="R238" s="51">
        <f t="shared" ref="R238:R239" si="65">ROUNDUP(COUNTIF(V238:W238,"&gt; 0")/2,0)</f>
        <v>0</v>
      </c>
      <c r="S238" s="17" t="str">
        <f t="shared" ref="S238:S239" si="66">IF(R238=0,"-",IF(R238-Z238&gt;8,M238/(8+Z238),M238/R238))</f>
        <v>-</v>
      </c>
      <c r="T238" s="51"/>
      <c r="U238" s="14"/>
      <c r="V238" s="51" t="s">
        <v>1</v>
      </c>
      <c r="W238" s="14">
        <v>0</v>
      </c>
      <c r="X238" s="92"/>
      <c r="Y238" s="95" t="str">
        <f t="shared" ref="Y238:Y239" si="67">IF(GR238=0," ",IF(GR238-X238=0," ",GR238-X238))</f>
        <v xml:space="preserve"> </v>
      </c>
      <c r="Z238" s="96"/>
    </row>
    <row r="239" spans="3:26" ht="15.6" hidden="1" thickBot="1" x14ac:dyDescent="0.35">
      <c r="C239" s="146">
        <f t="shared" si="54"/>
        <v>202</v>
      </c>
      <c r="D239" s="172"/>
      <c r="E239" s="173">
        <v>3</v>
      </c>
      <c r="F239" s="174" t="s">
        <v>1</v>
      </c>
      <c r="G239" s="175"/>
      <c r="H239" s="176">
        <f t="shared" si="56"/>
        <v>0</v>
      </c>
      <c r="I239" s="176">
        <f t="shared" si="57"/>
        <v>3</v>
      </c>
      <c r="J239" s="177"/>
      <c r="K239" s="178" t="str">
        <f t="shared" si="58"/>
        <v>n/a</v>
      </c>
      <c r="L239" s="179" t="str">
        <f t="shared" si="59"/>
        <v xml:space="preserve"> </v>
      </c>
      <c r="M239" s="180">
        <f t="shared" si="60"/>
        <v>0</v>
      </c>
      <c r="N239" s="181">
        <f t="shared" si="61"/>
        <v>0</v>
      </c>
      <c r="O239" s="182" t="str">
        <f t="shared" si="62"/>
        <v xml:space="preserve"> </v>
      </c>
      <c r="P239" s="183">
        <f t="shared" si="63"/>
        <v>0</v>
      </c>
      <c r="Q239" s="184">
        <f t="shared" si="64"/>
        <v>0</v>
      </c>
      <c r="R239" s="185">
        <f t="shared" si="65"/>
        <v>0</v>
      </c>
      <c r="S239" s="186" t="str">
        <f t="shared" si="66"/>
        <v>-</v>
      </c>
      <c r="T239" s="185" t="str">
        <f>IFERROR(INDEX('Ласт турнир'!$A$2:$A$97,MATCH($D239,'Ласт турнир'!$B$2:$B$97,0)),"")</f>
        <v/>
      </c>
      <c r="U239" s="182">
        <f>IFERROR(VLOOKUP(T239,'Начисление очков_'!$L$4:$M$69,2,FALSE),0)</f>
        <v>0</v>
      </c>
      <c r="V239" s="185" t="str">
        <f>IFERROR(INDEX('Ласт турнир'!$B$2:$B$97,MATCH($D239,'Ласт турнир'!$A$2:$A$97,0)),"")</f>
        <v/>
      </c>
      <c r="W239" s="182">
        <f>IFERROR(INDEX('Ласт турнир'!$C$2:$C$97,MATCH($D239,'Ласт турнир'!$A$2:$A$97,0)),0)</f>
        <v>0</v>
      </c>
      <c r="X239" s="92"/>
      <c r="Y239" s="95" t="str">
        <f t="shared" si="67"/>
        <v xml:space="preserve"> </v>
      </c>
      <c r="Z239" s="96"/>
    </row>
    <row r="240" spans="3:26" ht="30.75" hidden="1" customHeight="1" thickBot="1" x14ac:dyDescent="0.35">
      <c r="C240" s="187" t="s">
        <v>14</v>
      </c>
      <c r="D240" s="188"/>
      <c r="E240" s="189"/>
      <c r="F240" s="190"/>
      <c r="G240" s="190"/>
      <c r="H240" s="190"/>
      <c r="I240" s="190"/>
      <c r="J240" s="190"/>
      <c r="K240" s="190"/>
      <c r="L240" s="190"/>
      <c r="M240" s="190"/>
      <c r="N240" s="190"/>
      <c r="O240" s="190"/>
      <c r="P240" s="190"/>
      <c r="Q240" s="190"/>
      <c r="R240" s="190"/>
      <c r="S240" s="191"/>
      <c r="T240" s="136"/>
      <c r="U240" s="137"/>
      <c r="V240" s="136"/>
      <c r="W240" s="137"/>
      <c r="X240" s="48"/>
      <c r="Y240" s="48"/>
      <c r="Z240" s="48"/>
    </row>
    <row r="241" spans="3:26" ht="15.6" hidden="1" thickBot="1" x14ac:dyDescent="0.35">
      <c r="C241" s="88">
        <v>1</v>
      </c>
      <c r="D241" s="35"/>
      <c r="E241" s="36"/>
      <c r="F241" s="109"/>
      <c r="G241" s="110"/>
      <c r="H241" s="109"/>
      <c r="I241" s="109"/>
      <c r="J241" s="111"/>
      <c r="K241" s="37"/>
      <c r="L241" s="38" t="str">
        <f>IF(GI241=0," ",IF(GI241-K241=0," ",GI241-K241))</f>
        <v xml:space="preserve"> </v>
      </c>
      <c r="M241" s="112"/>
      <c r="N241" s="40"/>
      <c r="O241" s="113" t="str">
        <f>IF(SUMIF(AC241:GH241,"&lt;0")&lt;&gt;0,SUMIF(AC241:GH241,"&lt;0")*(-1)," ")</f>
        <v xml:space="preserve"> </v>
      </c>
      <c r="P241" s="114">
        <f>AD241+AF241+AH241+AJ241+AL241+AN241+AP241+AR241+AT241+AV241+AX241+AZ241+BB241+BD241+BF241+BH241+BJ241+BL241+BN241+BP241+BR241+BT241+BV241+BX241+BZ241+CB241+CD241+CF241+CH241+CJ241+CL241+CN241+CP241+CR241+CT241+CV241+CX241+CZ241+DB241+DD241+DF241+DH241+DJ241+DL241+DN241+DP241+DR241+DT241+DV241+DX241+DZ241+EB241+ED241+EF241+EH241+EJ241+EL241+EN241+EP241+ER241+ET241+EV241+EX241+EZ241+FB241+FD241+FF241+FH241+FJ241+FL241+FN241+FP241+FR241+FT241+FV241+FX241+FZ241+GB241+GD241+GF241+GH241</f>
        <v>0</v>
      </c>
      <c r="Q241" s="40">
        <f>P241-GQ241</f>
        <v>0</v>
      </c>
      <c r="R241" s="41"/>
      <c r="S241" s="115"/>
      <c r="T241" s="115"/>
      <c r="U241" s="42"/>
      <c r="V241" s="115"/>
      <c r="W241" s="42"/>
      <c r="X241" s="105"/>
      <c r="Y241" s="11" t="str">
        <f>IF(GR241=0," ",IF(GR241-X241=0," ",GR241-X241))</f>
        <v xml:space="preserve"> </v>
      </c>
      <c r="Z241" s="27"/>
    </row>
    <row r="242" spans="3:26" ht="15" hidden="1" x14ac:dyDescent="0.3">
      <c r="C242" s="89">
        <f>C241+1</f>
        <v>2</v>
      </c>
      <c r="D242" s="4"/>
      <c r="E242" s="7"/>
      <c r="F242" s="1"/>
      <c r="G242" s="97"/>
      <c r="H242" s="1"/>
      <c r="I242" s="1"/>
      <c r="J242" s="19"/>
      <c r="K242" s="18"/>
      <c r="L242" s="98" t="str">
        <f>IF(GI242=0," ",IF(GI242-K242=0," ",GI242-K242))</f>
        <v xml:space="preserve"> </v>
      </c>
      <c r="M242" s="99"/>
      <c r="N242" s="100"/>
      <c r="O242" s="101" t="str">
        <f>IF(SUMIF(AC242:GH242,"&lt;0")&lt;&gt;0,SUMIF(AC242:GH242,"&lt;0")*(-1)," ")</f>
        <v xml:space="preserve"> </v>
      </c>
      <c r="P242" s="102">
        <f>AD242+AF242+AH242+AJ242+AL242+AN242+AP242+AR242+AT242+AV242+AX242+AZ242+BB242+BD242+BF242+BH242+BJ242+BL242+BN242+BP242+BR242+BT242+BV242+BX242+BZ242+CB242+CD242+CF242+CH242+CJ242+CL242+CN242+CP242+CR242+CT242+CV242+CX242+CZ242+DB242+DD242+DF242+DH242+DJ242+DL242+DN242+DP242+DR242+DT242+DV242+DX242+DZ242+EB242+ED242+EF242+EH242+EJ242+EL242+EN242+EP242+ER242+ET242+EV242+EX242+EZ242+FB242+FD242+FF242+FH242+FJ242+FL242+FN242+FP242+FR242+FT242+FV242+FX242+FZ242+GB242+GD242+GF242+GH242</f>
        <v>0</v>
      </c>
      <c r="Q242" s="100">
        <f>P242-GQ242</f>
        <v>0</v>
      </c>
      <c r="R242" s="103"/>
      <c r="S242" s="104"/>
      <c r="T242" s="104"/>
      <c r="U242" s="116"/>
      <c r="V242" s="104"/>
      <c r="W242" s="116"/>
      <c r="X242" s="106"/>
      <c r="Y242" s="38" t="str">
        <f>IF(GR242=0," ",IF(GR242-X242=0," ",GR242-X242))</f>
        <v xml:space="preserve"> </v>
      </c>
      <c r="Z242" s="39"/>
    </row>
    <row r="243" spans="3:26" ht="15" hidden="1" x14ac:dyDescent="0.3">
      <c r="C243" s="89">
        <f t="shared" ref="C243:C245" si="68">C242+1</f>
        <v>3</v>
      </c>
      <c r="D243" s="4"/>
      <c r="E243" s="7"/>
      <c r="F243" s="1"/>
      <c r="G243" s="97"/>
      <c r="H243" s="1"/>
      <c r="I243" s="1"/>
      <c r="J243" s="19"/>
      <c r="K243" s="18"/>
      <c r="L243" s="98" t="str">
        <f>IF(GI243=0," ",IF(GI243-K243=0," ",GI243-K243))</f>
        <v xml:space="preserve"> </v>
      </c>
      <c r="M243" s="99"/>
      <c r="N243" s="100"/>
      <c r="O243" s="101" t="str">
        <f>IF(SUMIF(AC243:GH243,"&lt;0")&lt;&gt;0,SUMIF(AC243:GH243,"&lt;0")*(-1)," ")</f>
        <v xml:space="preserve"> </v>
      </c>
      <c r="P243" s="102">
        <f>AD243+AF243+AH243+AJ243+AL243+AN243+AP243+AR243+AT243+AV243+AX243+AZ243+BB243+BD243+BF243+BH243+BJ243+BL243+BN243+BP243+BR243+BT243+BV243+BX243+BZ243+CB243+CD243+CF243+CH243+CJ243+CL243+CN243+CP243+CR243+CT243+CV243+CX243+CZ243+DB243+DD243+DF243+DH243+DJ243+DL243+DN243+DP243+DR243+DT243+DV243+DX243+DZ243+EB243+ED243+EF243+EH243+EJ243+EL243+EN243+EP243+ER243+ET243+EV243+EX243+EZ243+FB243+FD243+FF243+FH243+FJ243+FL243+FN243+FP243+FR243+FT243+FV243+FX243+FZ243+GB243+GD243+GF243+GH243</f>
        <v>0</v>
      </c>
      <c r="Q243" s="100">
        <f>P243-GQ243</f>
        <v>0</v>
      </c>
      <c r="R243" s="103"/>
      <c r="S243" s="104"/>
      <c r="T243" s="104"/>
      <c r="U243" s="116"/>
      <c r="V243" s="104"/>
      <c r="W243" s="116"/>
      <c r="X243" s="107"/>
      <c r="Y243" s="11" t="str">
        <f>IF(GR243=0," ",IF(GR243-X243=0," ",GR243-X243))</f>
        <v xml:space="preserve"> </v>
      </c>
      <c r="Z243" s="27"/>
    </row>
    <row r="244" spans="3:26" ht="15" hidden="1" x14ac:dyDescent="0.3">
      <c r="C244" s="89">
        <f t="shared" si="68"/>
        <v>4</v>
      </c>
      <c r="D244" s="4"/>
      <c r="E244" s="7"/>
      <c r="F244" s="1"/>
      <c r="G244" s="97"/>
      <c r="H244" s="1"/>
      <c r="I244" s="1"/>
      <c r="J244" s="19"/>
      <c r="K244" s="18"/>
      <c r="L244" s="98"/>
      <c r="M244" s="99"/>
      <c r="N244" s="100"/>
      <c r="O244" s="101"/>
      <c r="P244" s="102"/>
      <c r="Q244" s="100"/>
      <c r="R244" s="103"/>
      <c r="S244" s="104"/>
      <c r="T244" s="104"/>
      <c r="U244" s="116"/>
      <c r="V244" s="104"/>
      <c r="W244" s="116"/>
      <c r="X244" s="107"/>
      <c r="Y244" s="11"/>
      <c r="Z244" s="27"/>
    </row>
    <row r="245" spans="3:26" ht="15.6" hidden="1" thickBot="1" x14ac:dyDescent="0.35">
      <c r="C245" s="90">
        <f t="shared" si="68"/>
        <v>5</v>
      </c>
      <c r="D245" s="43"/>
      <c r="E245" s="44"/>
      <c r="F245" s="117"/>
      <c r="G245" s="118"/>
      <c r="H245" s="117"/>
      <c r="I245" s="117"/>
      <c r="J245" s="119"/>
      <c r="K245" s="45"/>
      <c r="L245" s="120" t="str">
        <f>IF(GI245=0," ",IF(GI245-K245=0," ",GI245-K245))</f>
        <v xml:space="preserve"> </v>
      </c>
      <c r="M245" s="121"/>
      <c r="N245" s="122"/>
      <c r="O245" s="123" t="str">
        <f>IF(SUMIF(AC245:GH245,"&lt;0")&lt;&gt;0,SUMIF(AC245:GH245,"&lt;0")*(-1)," ")</f>
        <v xml:space="preserve"> </v>
      </c>
      <c r="P245" s="124">
        <f>AD245+AF245+AH245+AJ245+AL245+AN245+AP245+AR245+AT245+AV245+AX245+AZ245+BB245+BD245+BF245+BH245+BJ245+BL245+BN245+BP245+BR245+BT245+BV245+BX245+BZ245+CB245+CD245+CF245+CH245+CJ245+CL245+CN245+CP245+CR245+CT245+CV245+CX245+CZ245+DB245+DD245+DF245+DH245+DJ245+DL245+DN245+DP245+DR245+DT245+DV245+DX245+DZ245+EB245+ED245+EF245+EH245+EJ245+EL245+EN245+EP245+ER245+ET245+EV245+EX245+EZ245+FB245+FD245+FF245+FH245+FJ245+FL245+FN245+FP245+FR245+FT245+FV245+FX245+FZ245+GB245+GD245+GF245+GH245</f>
        <v>0</v>
      </c>
      <c r="Q245" s="122">
        <f>P245-GQ245</f>
        <v>0</v>
      </c>
      <c r="R245" s="125"/>
      <c r="S245" s="126"/>
      <c r="T245" s="126"/>
      <c r="U245" s="127"/>
      <c r="V245" s="126"/>
      <c r="W245" s="127"/>
      <c r="X245" s="108"/>
      <c r="Y245" s="46" t="str">
        <f>IF(GR245=0," ",IF(GR245-X245=0," ",GR245-X245))</f>
        <v xml:space="preserve"> </v>
      </c>
      <c r="Z245" s="47"/>
    </row>
    <row r="246" spans="3:26" ht="15" thickBot="1" x14ac:dyDescent="0.35">
      <c r="C246" s="128"/>
      <c r="D246" s="129"/>
      <c r="E246" s="130"/>
      <c r="F246" s="131"/>
      <c r="G246" s="132"/>
      <c r="H246" s="131"/>
      <c r="I246" s="131"/>
      <c r="J246" s="133"/>
      <c r="K246" s="134"/>
      <c r="L246" s="133"/>
      <c r="M246" s="135"/>
      <c r="N246" s="133"/>
      <c r="O246" s="133"/>
      <c r="P246" s="133"/>
      <c r="Q246" s="133"/>
      <c r="R246" s="133"/>
      <c r="S246" s="133"/>
      <c r="T246" s="133"/>
      <c r="U246" s="133"/>
      <c r="V246" s="133"/>
      <c r="W246" s="133"/>
      <c r="X246" s="24"/>
      <c r="Y246" s="23"/>
      <c r="Z246" s="25"/>
    </row>
    <row r="247" spans="3:26" ht="30.75" customHeight="1" thickBot="1" x14ac:dyDescent="0.35">
      <c r="C247" s="187" t="s">
        <v>15</v>
      </c>
      <c r="D247" s="188"/>
      <c r="E247" s="189"/>
      <c r="F247" s="190"/>
      <c r="G247" s="190"/>
      <c r="H247" s="190"/>
      <c r="I247" s="190"/>
      <c r="J247" s="190"/>
      <c r="K247" s="190"/>
      <c r="L247" s="190"/>
      <c r="M247" s="190"/>
      <c r="N247" s="190"/>
      <c r="O247" s="190"/>
      <c r="P247" s="190"/>
      <c r="Q247" s="190"/>
      <c r="R247" s="190"/>
      <c r="S247" s="191"/>
      <c r="T247" s="138"/>
      <c r="U247" s="137"/>
      <c r="V247" s="138"/>
      <c r="W247" s="137"/>
      <c r="X247" s="48"/>
      <c r="Y247" s="48"/>
      <c r="Z247" s="48"/>
    </row>
    <row r="248" spans="3:26" ht="15" x14ac:dyDescent="0.3">
      <c r="C248" s="89">
        <v>1</v>
      </c>
      <c r="D248" s="3" t="s">
        <v>202</v>
      </c>
      <c r="E248" s="7" t="s">
        <v>203</v>
      </c>
      <c r="F248" s="26"/>
      <c r="G248" s="29" t="str">
        <f t="shared" ref="G248:G259" si="69">TEXT(E248,"0,0") &amp; F248</f>
        <v>pro 3</v>
      </c>
      <c r="H248" s="6" t="e">
        <f t="shared" ref="H248:H259" si="70">IF(E248="",D248,D248+0.1)</f>
        <v>#VALUE!</v>
      </c>
      <c r="I248" s="2" t="str">
        <f t="shared" ref="I248" si="71">IF(F248="",E248,E248+0.1)</f>
        <v>pro 3</v>
      </c>
      <c r="J248" s="12"/>
      <c r="K248" s="18"/>
      <c r="L248" s="11" t="str">
        <f t="shared" ref="L248:L259" si="72">IF(GI248=0," ",IF(GI248-K248=0," ",GI248-K248))</f>
        <v xml:space="preserve"> </v>
      </c>
      <c r="M248" s="27"/>
      <c r="N248" s="13"/>
      <c r="O248" s="14" t="str">
        <f t="shared" ref="O248:O259" si="73">IF(SUMIF(AC248:GH248,"&lt;0")&lt;&gt;0,SUMIF(AC248:GH248,"&lt;0")*(-1)," ")</f>
        <v xml:space="preserve"> </v>
      </c>
      <c r="P248" s="15">
        <f t="shared" ref="P248:P259" si="74">AD248+AF248+AH248+AJ248+AL248+AN248+AP248+AR248+AT248+AV248+AX248+AZ248+BB248+BD248+BF248+BH248+BJ248+BL248+BN248+BP248+BR248+BT248+BV248+BX248+BZ248+CB248+CD248+CF248+CH248+CJ248+CL248+CN248+CP248+CR248+CT248+CV248+CX248+CZ248+DB248+DD248+DF248+DH248+DJ248+DL248+DN248+DP248+DR248+DT248+DV248+DX248+DZ248+EB248+ED248+EF248+EH248+EJ248+EL248+EN248+EP248+ER248+ET248+EV248+EX248+EZ248+FB248+FD248+FF248+FH248+FJ248+FL248+FN248+FP248+FR248+FT248+FV248+FX248+FZ248+GB248+GD248+GF248+GH248</f>
        <v>0</v>
      </c>
      <c r="Q248" s="13">
        <f t="shared" ref="Q248:Q259" si="75">P248-GQ248</f>
        <v>0</v>
      </c>
      <c r="R248" s="16">
        <f t="shared" ref="R248:R259" si="76">ROUNDUP(COUNTIF(AC248:GH248,"&gt; 0")/2,0)</f>
        <v>0</v>
      </c>
      <c r="S248" s="17" t="str">
        <f t="shared" ref="S248:S259" si="77">IF(R248=0,"-",IF(R248-AB248&gt;8,M248/(8+AB248),M248/R248))</f>
        <v>-</v>
      </c>
      <c r="T248" s="49"/>
      <c r="U248" s="17"/>
      <c r="V248" s="49"/>
      <c r="W248" s="17"/>
      <c r="X248" s="107"/>
      <c r="Y248" s="11" t="str">
        <f t="shared" ref="Y248:Y259" si="78">IF(GR248=0," ",IF(GR248-X248=0," ",GR248-X248))</f>
        <v xml:space="preserve"> </v>
      </c>
      <c r="Z248" s="27"/>
    </row>
    <row r="249" spans="3:26" ht="15" x14ac:dyDescent="0.3">
      <c r="C249" s="89">
        <f t="shared" ref="C249:C259" si="79">C248+1</f>
        <v>2</v>
      </c>
      <c r="D249" s="3" t="s">
        <v>258</v>
      </c>
      <c r="E249" s="7" t="s">
        <v>203</v>
      </c>
      <c r="F249" s="26" t="s">
        <v>1</v>
      </c>
      <c r="G249" s="29" t="str">
        <f t="shared" si="69"/>
        <v>pro 3</v>
      </c>
      <c r="H249" s="6" t="e">
        <f t="shared" si="70"/>
        <v>#VALUE!</v>
      </c>
      <c r="I249" s="6" t="str">
        <f t="shared" ref="I249:I259" si="80">IF(F249="",E249,E249+0.1)</f>
        <v>pro 3</v>
      </c>
      <c r="J249" s="12"/>
      <c r="K249" s="18"/>
      <c r="L249" s="11" t="str">
        <f t="shared" si="72"/>
        <v xml:space="preserve"> </v>
      </c>
      <c r="M249" s="27"/>
      <c r="N249" s="13"/>
      <c r="O249" s="14" t="str">
        <f t="shared" si="73"/>
        <v xml:space="preserve"> </v>
      </c>
      <c r="P249" s="15">
        <f t="shared" si="74"/>
        <v>0</v>
      </c>
      <c r="Q249" s="13">
        <f t="shared" si="75"/>
        <v>0</v>
      </c>
      <c r="R249" s="16">
        <f t="shared" si="76"/>
        <v>0</v>
      </c>
      <c r="S249" s="17" t="str">
        <f t="shared" si="77"/>
        <v>-</v>
      </c>
      <c r="T249" s="49"/>
      <c r="U249" s="17"/>
      <c r="V249" s="49"/>
      <c r="W249" s="17"/>
      <c r="X249" s="107"/>
      <c r="Y249" s="11" t="str">
        <f t="shared" si="78"/>
        <v xml:space="preserve"> </v>
      </c>
      <c r="Z249" s="27"/>
    </row>
    <row r="250" spans="3:26" ht="15" x14ac:dyDescent="0.3">
      <c r="C250" s="89">
        <f t="shared" si="79"/>
        <v>3</v>
      </c>
      <c r="D250" s="3" t="s">
        <v>170</v>
      </c>
      <c r="E250" s="7" t="s">
        <v>233</v>
      </c>
      <c r="F250" s="26" t="s">
        <v>1</v>
      </c>
      <c r="G250" s="29" t="str">
        <f t="shared" si="69"/>
        <v>pro 2</v>
      </c>
      <c r="H250" s="6" t="e">
        <f t="shared" si="70"/>
        <v>#VALUE!</v>
      </c>
      <c r="I250" s="6" t="str">
        <f t="shared" si="80"/>
        <v>pro 2</v>
      </c>
      <c r="J250" s="12"/>
      <c r="K250" s="18"/>
      <c r="L250" s="11" t="str">
        <f t="shared" si="72"/>
        <v xml:space="preserve"> </v>
      </c>
      <c r="M250" s="27"/>
      <c r="N250" s="13"/>
      <c r="O250" s="14" t="str">
        <f t="shared" si="73"/>
        <v xml:space="preserve"> </v>
      </c>
      <c r="P250" s="15">
        <f t="shared" si="74"/>
        <v>0</v>
      </c>
      <c r="Q250" s="13">
        <f t="shared" si="75"/>
        <v>0</v>
      </c>
      <c r="R250" s="16">
        <f t="shared" si="76"/>
        <v>0</v>
      </c>
      <c r="S250" s="17" t="str">
        <f t="shared" si="77"/>
        <v>-</v>
      </c>
      <c r="T250" s="49"/>
      <c r="U250" s="17"/>
      <c r="V250" s="49"/>
      <c r="W250" s="17"/>
      <c r="X250" s="107"/>
      <c r="Y250" s="11" t="str">
        <f t="shared" si="78"/>
        <v xml:space="preserve"> </v>
      </c>
      <c r="Z250" s="27"/>
    </row>
    <row r="251" spans="3:26" ht="15" x14ac:dyDescent="0.3">
      <c r="C251" s="89">
        <f t="shared" si="79"/>
        <v>4</v>
      </c>
      <c r="D251" s="3" t="s">
        <v>232</v>
      </c>
      <c r="E251" s="7" t="s">
        <v>233</v>
      </c>
      <c r="F251" s="26" t="s">
        <v>1</v>
      </c>
      <c r="G251" s="28" t="str">
        <f t="shared" si="69"/>
        <v>pro 2</v>
      </c>
      <c r="H251" s="6" t="e">
        <f t="shared" si="70"/>
        <v>#VALUE!</v>
      </c>
      <c r="I251" s="6" t="str">
        <f t="shared" si="80"/>
        <v>pro 2</v>
      </c>
      <c r="J251" s="12"/>
      <c r="K251" s="18"/>
      <c r="L251" s="11" t="str">
        <f t="shared" si="72"/>
        <v xml:space="preserve"> </v>
      </c>
      <c r="M251" s="27"/>
      <c r="N251" s="13"/>
      <c r="O251" s="14" t="str">
        <f t="shared" si="73"/>
        <v xml:space="preserve"> </v>
      </c>
      <c r="P251" s="15">
        <f t="shared" si="74"/>
        <v>0</v>
      </c>
      <c r="Q251" s="13">
        <f t="shared" si="75"/>
        <v>0</v>
      </c>
      <c r="R251" s="16">
        <f t="shared" si="76"/>
        <v>0</v>
      </c>
      <c r="S251" s="17" t="str">
        <f t="shared" si="77"/>
        <v>-</v>
      </c>
      <c r="T251" s="49"/>
      <c r="U251" s="17"/>
      <c r="V251" s="49"/>
      <c r="W251" s="17"/>
      <c r="X251" s="107"/>
      <c r="Y251" s="11" t="str">
        <f t="shared" si="78"/>
        <v xml:space="preserve"> </v>
      </c>
      <c r="Z251" s="27"/>
    </row>
    <row r="252" spans="3:26" ht="15" x14ac:dyDescent="0.3">
      <c r="C252" s="89">
        <f t="shared" si="79"/>
        <v>5</v>
      </c>
      <c r="D252" s="3" t="s">
        <v>173</v>
      </c>
      <c r="E252" s="7" t="s">
        <v>174</v>
      </c>
      <c r="F252" s="26" t="s">
        <v>1</v>
      </c>
      <c r="G252" s="29" t="str">
        <f t="shared" si="69"/>
        <v>pro 1</v>
      </c>
      <c r="H252" s="6" t="e">
        <f t="shared" si="70"/>
        <v>#VALUE!</v>
      </c>
      <c r="I252" s="6" t="str">
        <f t="shared" si="80"/>
        <v>pro 1</v>
      </c>
      <c r="J252" s="12"/>
      <c r="K252" s="18"/>
      <c r="L252" s="11" t="str">
        <f t="shared" si="72"/>
        <v xml:space="preserve"> </v>
      </c>
      <c r="M252" s="27"/>
      <c r="N252" s="13"/>
      <c r="O252" s="14" t="str">
        <f t="shared" si="73"/>
        <v xml:space="preserve"> </v>
      </c>
      <c r="P252" s="15">
        <f t="shared" si="74"/>
        <v>0</v>
      </c>
      <c r="Q252" s="13">
        <f t="shared" si="75"/>
        <v>0</v>
      </c>
      <c r="R252" s="16">
        <f t="shared" si="76"/>
        <v>0</v>
      </c>
      <c r="S252" s="17" t="str">
        <f t="shared" si="77"/>
        <v>-</v>
      </c>
      <c r="T252" s="49"/>
      <c r="U252" s="17"/>
      <c r="V252" s="49"/>
      <c r="W252" s="17"/>
      <c r="X252" s="107"/>
      <c r="Y252" s="11" t="str">
        <f t="shared" si="78"/>
        <v xml:space="preserve"> </v>
      </c>
      <c r="Z252" s="27"/>
    </row>
    <row r="253" spans="3:26" ht="15" x14ac:dyDescent="0.3">
      <c r="C253" s="89">
        <f t="shared" si="79"/>
        <v>6</v>
      </c>
      <c r="D253" s="3" t="s">
        <v>179</v>
      </c>
      <c r="E253" s="7" t="s">
        <v>174</v>
      </c>
      <c r="F253" s="26" t="s">
        <v>1</v>
      </c>
      <c r="G253" s="29" t="str">
        <f t="shared" si="69"/>
        <v>pro 1</v>
      </c>
      <c r="H253" s="6" t="e">
        <f t="shared" si="70"/>
        <v>#VALUE!</v>
      </c>
      <c r="I253" s="6" t="str">
        <f t="shared" si="80"/>
        <v>pro 1</v>
      </c>
      <c r="J253" s="12"/>
      <c r="K253" s="18"/>
      <c r="L253" s="11" t="str">
        <f t="shared" si="72"/>
        <v xml:space="preserve"> </v>
      </c>
      <c r="M253" s="27"/>
      <c r="N253" s="13"/>
      <c r="O253" s="14" t="str">
        <f t="shared" si="73"/>
        <v xml:space="preserve"> </v>
      </c>
      <c r="P253" s="15">
        <f t="shared" si="74"/>
        <v>0</v>
      </c>
      <c r="Q253" s="13">
        <f t="shared" si="75"/>
        <v>0</v>
      </c>
      <c r="R253" s="16">
        <f t="shared" si="76"/>
        <v>0</v>
      </c>
      <c r="S253" s="17" t="str">
        <f t="shared" si="77"/>
        <v>-</v>
      </c>
      <c r="T253" s="49"/>
      <c r="U253" s="17"/>
      <c r="V253" s="49"/>
      <c r="W253" s="17"/>
      <c r="X253" s="107"/>
      <c r="Y253" s="11" t="str">
        <f t="shared" si="78"/>
        <v xml:space="preserve"> </v>
      </c>
      <c r="Z253" s="27"/>
    </row>
    <row r="254" spans="3:26" ht="15" x14ac:dyDescent="0.3">
      <c r="C254" s="89">
        <f t="shared" si="79"/>
        <v>7</v>
      </c>
      <c r="D254" s="3" t="s">
        <v>180</v>
      </c>
      <c r="E254" s="7" t="s">
        <v>174</v>
      </c>
      <c r="F254" s="26" t="s">
        <v>1</v>
      </c>
      <c r="G254" s="29" t="str">
        <f t="shared" si="69"/>
        <v>pro 1</v>
      </c>
      <c r="H254" s="6" t="e">
        <f t="shared" si="70"/>
        <v>#VALUE!</v>
      </c>
      <c r="I254" s="6" t="str">
        <f t="shared" si="80"/>
        <v>pro 1</v>
      </c>
      <c r="J254" s="12"/>
      <c r="K254" s="18"/>
      <c r="L254" s="11" t="str">
        <f t="shared" si="72"/>
        <v xml:space="preserve"> </v>
      </c>
      <c r="M254" s="27"/>
      <c r="N254" s="13"/>
      <c r="O254" s="14" t="str">
        <f t="shared" si="73"/>
        <v xml:space="preserve"> </v>
      </c>
      <c r="P254" s="15">
        <f t="shared" si="74"/>
        <v>0</v>
      </c>
      <c r="Q254" s="13">
        <f t="shared" si="75"/>
        <v>0</v>
      </c>
      <c r="R254" s="16">
        <f t="shared" si="76"/>
        <v>0</v>
      </c>
      <c r="S254" s="17" t="str">
        <f t="shared" si="77"/>
        <v>-</v>
      </c>
      <c r="T254" s="49"/>
      <c r="U254" s="17"/>
      <c r="V254" s="49"/>
      <c r="W254" s="17"/>
      <c r="X254" s="107"/>
      <c r="Y254" s="11" t="str">
        <f t="shared" si="78"/>
        <v xml:space="preserve"> </v>
      </c>
      <c r="Z254" s="27"/>
    </row>
    <row r="255" spans="3:26" ht="15" x14ac:dyDescent="0.3">
      <c r="C255" s="89">
        <f t="shared" si="79"/>
        <v>8</v>
      </c>
      <c r="D255" s="3" t="s">
        <v>263</v>
      </c>
      <c r="E255" s="7" t="s">
        <v>174</v>
      </c>
      <c r="F255" s="26" t="s">
        <v>1</v>
      </c>
      <c r="G255" s="29" t="str">
        <f t="shared" si="69"/>
        <v>pro 1</v>
      </c>
      <c r="H255" s="6" t="e">
        <f t="shared" si="70"/>
        <v>#VALUE!</v>
      </c>
      <c r="I255" s="6" t="str">
        <f t="shared" si="80"/>
        <v>pro 1</v>
      </c>
      <c r="J255" s="12"/>
      <c r="K255" s="18"/>
      <c r="L255" s="11" t="str">
        <f t="shared" si="72"/>
        <v xml:space="preserve"> </v>
      </c>
      <c r="M255" s="27"/>
      <c r="N255" s="13"/>
      <c r="O255" s="14" t="str">
        <f t="shared" si="73"/>
        <v xml:space="preserve"> </v>
      </c>
      <c r="P255" s="15">
        <f t="shared" si="74"/>
        <v>0</v>
      </c>
      <c r="Q255" s="13">
        <f t="shared" si="75"/>
        <v>0</v>
      </c>
      <c r="R255" s="16">
        <f t="shared" si="76"/>
        <v>0</v>
      </c>
      <c r="S255" s="17" t="str">
        <f t="shared" si="77"/>
        <v>-</v>
      </c>
      <c r="T255" s="49"/>
      <c r="U255" s="17"/>
      <c r="V255" s="49"/>
      <c r="W255" s="17"/>
      <c r="X255" s="107"/>
      <c r="Y255" s="11" t="str">
        <f t="shared" si="78"/>
        <v xml:space="preserve"> </v>
      </c>
      <c r="Z255" s="27"/>
    </row>
    <row r="256" spans="3:26" ht="15" x14ac:dyDescent="0.3">
      <c r="C256" s="89">
        <f t="shared" si="79"/>
        <v>9</v>
      </c>
      <c r="D256" s="3" t="s">
        <v>216</v>
      </c>
      <c r="E256" s="7" t="s">
        <v>217</v>
      </c>
      <c r="F256" s="26" t="s">
        <v>1</v>
      </c>
      <c r="G256" s="29" t="str">
        <f t="shared" si="69"/>
        <v>pro</v>
      </c>
      <c r="H256" s="6" t="e">
        <f t="shared" si="70"/>
        <v>#VALUE!</v>
      </c>
      <c r="I256" s="6" t="str">
        <f t="shared" si="80"/>
        <v>pro</v>
      </c>
      <c r="J256" s="12"/>
      <c r="K256" s="18"/>
      <c r="L256" s="11" t="str">
        <f t="shared" si="72"/>
        <v xml:space="preserve"> </v>
      </c>
      <c r="M256" s="27"/>
      <c r="N256" s="13"/>
      <c r="O256" s="14" t="str">
        <f t="shared" si="73"/>
        <v xml:space="preserve"> </v>
      </c>
      <c r="P256" s="15">
        <f t="shared" si="74"/>
        <v>0</v>
      </c>
      <c r="Q256" s="13">
        <f t="shared" si="75"/>
        <v>0</v>
      </c>
      <c r="R256" s="16">
        <f t="shared" si="76"/>
        <v>0</v>
      </c>
      <c r="S256" s="17" t="str">
        <f t="shared" si="77"/>
        <v>-</v>
      </c>
      <c r="T256" s="49"/>
      <c r="U256" s="17"/>
      <c r="V256" s="49"/>
      <c r="W256" s="17"/>
      <c r="X256" s="107"/>
      <c r="Y256" s="11" t="str">
        <f t="shared" si="78"/>
        <v xml:space="preserve"> </v>
      </c>
      <c r="Z256" s="27"/>
    </row>
    <row r="257" spans="3:26" ht="15" x14ac:dyDescent="0.3">
      <c r="C257" s="89">
        <f t="shared" si="79"/>
        <v>10</v>
      </c>
      <c r="D257" s="3" t="s">
        <v>222</v>
      </c>
      <c r="E257" s="7" t="s">
        <v>217</v>
      </c>
      <c r="F257" s="26" t="s">
        <v>1</v>
      </c>
      <c r="G257" s="29" t="str">
        <f t="shared" si="69"/>
        <v>pro</v>
      </c>
      <c r="H257" s="6" t="e">
        <f t="shared" si="70"/>
        <v>#VALUE!</v>
      </c>
      <c r="I257" s="6" t="str">
        <f t="shared" si="80"/>
        <v>pro</v>
      </c>
      <c r="J257" s="12"/>
      <c r="K257" s="18"/>
      <c r="L257" s="11" t="str">
        <f t="shared" si="72"/>
        <v xml:space="preserve"> </v>
      </c>
      <c r="M257" s="27"/>
      <c r="N257" s="13"/>
      <c r="O257" s="14" t="str">
        <f t="shared" si="73"/>
        <v xml:space="preserve"> </v>
      </c>
      <c r="P257" s="15">
        <f t="shared" si="74"/>
        <v>0</v>
      </c>
      <c r="Q257" s="13">
        <f t="shared" si="75"/>
        <v>0</v>
      </c>
      <c r="R257" s="16">
        <f t="shared" si="76"/>
        <v>0</v>
      </c>
      <c r="S257" s="17" t="str">
        <f t="shared" si="77"/>
        <v>-</v>
      </c>
      <c r="T257" s="49"/>
      <c r="U257" s="17"/>
      <c r="V257" s="49"/>
      <c r="W257" s="17"/>
      <c r="X257" s="107"/>
      <c r="Y257" s="11" t="str">
        <f t="shared" si="78"/>
        <v xml:space="preserve"> </v>
      </c>
      <c r="Z257" s="27"/>
    </row>
    <row r="258" spans="3:26" ht="15" x14ac:dyDescent="0.3">
      <c r="C258" s="89">
        <f t="shared" si="79"/>
        <v>11</v>
      </c>
      <c r="D258" s="3" t="s">
        <v>240</v>
      </c>
      <c r="E258" s="7" t="s">
        <v>217</v>
      </c>
      <c r="F258" s="26" t="s">
        <v>1</v>
      </c>
      <c r="G258" s="29" t="str">
        <f t="shared" si="69"/>
        <v>pro</v>
      </c>
      <c r="H258" s="6" t="e">
        <f t="shared" si="70"/>
        <v>#VALUE!</v>
      </c>
      <c r="I258" s="6" t="str">
        <f t="shared" si="80"/>
        <v>pro</v>
      </c>
      <c r="J258" s="12"/>
      <c r="K258" s="18"/>
      <c r="L258" s="11" t="str">
        <f t="shared" si="72"/>
        <v xml:space="preserve"> </v>
      </c>
      <c r="M258" s="27"/>
      <c r="N258" s="13"/>
      <c r="O258" s="14" t="str">
        <f t="shared" si="73"/>
        <v xml:space="preserve"> </v>
      </c>
      <c r="P258" s="15">
        <f t="shared" si="74"/>
        <v>0</v>
      </c>
      <c r="Q258" s="13">
        <f t="shared" si="75"/>
        <v>0</v>
      </c>
      <c r="R258" s="16">
        <f t="shared" si="76"/>
        <v>0</v>
      </c>
      <c r="S258" s="17" t="str">
        <f t="shared" si="77"/>
        <v>-</v>
      </c>
      <c r="T258" s="49"/>
      <c r="U258" s="17"/>
      <c r="V258" s="49"/>
      <c r="W258" s="17"/>
      <c r="X258" s="107"/>
      <c r="Y258" s="11" t="str">
        <f t="shared" si="78"/>
        <v xml:space="preserve"> </v>
      </c>
      <c r="Z258" s="27"/>
    </row>
    <row r="259" spans="3:26" ht="15" x14ac:dyDescent="0.3">
      <c r="C259" s="89">
        <f t="shared" si="79"/>
        <v>12</v>
      </c>
      <c r="D259" s="3" t="s">
        <v>267</v>
      </c>
      <c r="E259" s="7" t="s">
        <v>217</v>
      </c>
      <c r="F259" s="26" t="s">
        <v>1</v>
      </c>
      <c r="G259" s="29" t="str">
        <f t="shared" si="69"/>
        <v>pro</v>
      </c>
      <c r="H259" s="6" t="e">
        <f t="shared" si="70"/>
        <v>#VALUE!</v>
      </c>
      <c r="I259" s="6" t="str">
        <f t="shared" si="80"/>
        <v>pro</v>
      </c>
      <c r="J259" s="12"/>
      <c r="K259" s="18"/>
      <c r="L259" s="11" t="str">
        <f t="shared" si="72"/>
        <v xml:space="preserve"> </v>
      </c>
      <c r="M259" s="27"/>
      <c r="N259" s="13"/>
      <c r="O259" s="14" t="str">
        <f t="shared" si="73"/>
        <v xml:space="preserve"> </v>
      </c>
      <c r="P259" s="15">
        <f t="shared" si="74"/>
        <v>0</v>
      </c>
      <c r="Q259" s="13">
        <f t="shared" si="75"/>
        <v>0</v>
      </c>
      <c r="R259" s="16">
        <f t="shared" si="76"/>
        <v>0</v>
      </c>
      <c r="S259" s="17" t="str">
        <f t="shared" si="77"/>
        <v>-</v>
      </c>
      <c r="T259" s="49"/>
      <c r="U259" s="17"/>
      <c r="V259" s="49"/>
      <c r="W259" s="17"/>
      <c r="X259" s="107"/>
      <c r="Y259" s="11" t="str">
        <f t="shared" si="78"/>
        <v xml:space="preserve"> </v>
      </c>
      <c r="Z259" s="27"/>
    </row>
  </sheetData>
  <sortState xmlns:xlrd2="http://schemas.microsoft.com/office/spreadsheetml/2017/richdata2" ref="B10:Z85">
    <sortCondition descending="1" ref="H10:H85"/>
    <sortCondition descending="1" ref="M10:M85"/>
    <sortCondition descending="1" ref="E10:E85"/>
    <sortCondition descending="1" ref="I10:I85"/>
    <sortCondition descending="1" ref="S10:S85"/>
    <sortCondition ref="D10:D85"/>
  </sortState>
  <mergeCells count="26">
    <mergeCell ref="C2:S2"/>
    <mergeCell ref="C3:S3"/>
    <mergeCell ref="C4:S4"/>
    <mergeCell ref="X5:X9"/>
    <mergeCell ref="T6:U6"/>
    <mergeCell ref="T7:U8"/>
    <mergeCell ref="T9:U9"/>
    <mergeCell ref="T5:W5"/>
    <mergeCell ref="Y5:Y9"/>
    <mergeCell ref="Z5:Z9"/>
    <mergeCell ref="V6:W6"/>
    <mergeCell ref="V9:W9"/>
    <mergeCell ref="V7:W8"/>
    <mergeCell ref="C247:S247"/>
    <mergeCell ref="C240:S240"/>
    <mergeCell ref="P5:Q9"/>
    <mergeCell ref="R5:R9"/>
    <mergeCell ref="S5:S9"/>
    <mergeCell ref="D5:D9"/>
    <mergeCell ref="G5:G9"/>
    <mergeCell ref="C5:C9"/>
    <mergeCell ref="K5:K9"/>
    <mergeCell ref="L5:L9"/>
    <mergeCell ref="J5:J9"/>
    <mergeCell ref="M5:N9"/>
    <mergeCell ref="O5:O9"/>
  </mergeCells>
  <conditionalFormatting sqref="N38:N39 L241:L245 N241:N245 Q241:Q245 Y248:Y259 Y241 L38:L39 Q38:Q39 N141:N238 Q41:Q127 L41:L127 N41:N127 N129:N139 L129:L238 Q129:Q238 Y10:Y39">
    <cfRule type="cellIs" dxfId="168" priority="340" operator="lessThan">
      <formula>0</formula>
    </cfRule>
    <cfRule type="cellIs" dxfId="167" priority="341" operator="greaterThan">
      <formula>0</formula>
    </cfRule>
  </conditionalFormatting>
  <conditionalFormatting sqref="Q242:Q244 N242:N244 L242:L244">
    <cfRule type="cellIs" dxfId="166" priority="345" operator="lessThan">
      <formula>0</formula>
    </cfRule>
    <cfRule type="cellIs" dxfId="165" priority="346" operator="greaterThan">
      <formula>0</formula>
    </cfRule>
  </conditionalFormatting>
  <conditionalFormatting sqref="L242:L244">
    <cfRule type="containsText" dxfId="164" priority="347" operator="containsText" text=" ">
      <formula>NOT(ISERROR(SEARCH(" ",L242)))</formula>
    </cfRule>
  </conditionalFormatting>
  <conditionalFormatting sqref="L242:L244">
    <cfRule type="cellIs" dxfId="163" priority="342" operator="lessThan">
      <formula>0</formula>
    </cfRule>
    <cfRule type="cellIs" dxfId="162" priority="343" operator="greaterThan">
      <formula>0</formula>
    </cfRule>
  </conditionalFormatting>
  <conditionalFormatting sqref="L242:L244">
    <cfRule type="containsText" dxfId="161" priority="344" operator="containsText" text=" ">
      <formula>NOT(ISERROR(SEARCH(" ",L242)))</formula>
    </cfRule>
  </conditionalFormatting>
  <conditionalFormatting sqref="L140 N140 Q140">
    <cfRule type="cellIs" dxfId="160" priority="338" operator="lessThan">
      <formula>0</formula>
    </cfRule>
    <cfRule type="cellIs" dxfId="159" priority="339" operator="greaterThan">
      <formula>0</formula>
    </cfRule>
  </conditionalFormatting>
  <conditionalFormatting sqref="Q238 N238">
    <cfRule type="cellIs" dxfId="158" priority="304" operator="lessThan">
      <formula>0</formula>
    </cfRule>
    <cfRule type="cellIs" dxfId="157" priority="305" operator="greaterThan">
      <formula>0</formula>
    </cfRule>
  </conditionalFormatting>
  <conditionalFormatting sqref="Q238 N238 L238">
    <cfRule type="cellIs" dxfId="156" priority="309" operator="lessThan">
      <formula>0</formula>
    </cfRule>
    <cfRule type="cellIs" dxfId="155" priority="310" operator="greaterThan">
      <formula>0</formula>
    </cfRule>
  </conditionalFormatting>
  <conditionalFormatting sqref="L238">
    <cfRule type="containsText" dxfId="154" priority="311" operator="containsText" text=" ">
      <formula>NOT(ISERROR(SEARCH(" ",L238)))</formula>
    </cfRule>
  </conditionalFormatting>
  <conditionalFormatting sqref="L238">
    <cfRule type="cellIs" dxfId="153" priority="306" operator="lessThan">
      <formula>0</formula>
    </cfRule>
    <cfRule type="cellIs" dxfId="152" priority="307" operator="greaterThan">
      <formula>0</formula>
    </cfRule>
  </conditionalFormatting>
  <conditionalFormatting sqref="L238">
    <cfRule type="containsText" dxfId="151" priority="308" operator="containsText" text=" ">
      <formula>NOT(ISERROR(SEARCH(" ",L238)))</formula>
    </cfRule>
  </conditionalFormatting>
  <conditionalFormatting sqref="Q235 N235">
    <cfRule type="cellIs" dxfId="150" priority="296" operator="lessThan">
      <formula>0</formula>
    </cfRule>
    <cfRule type="cellIs" dxfId="149" priority="297" operator="greaterThan">
      <formula>0</formula>
    </cfRule>
  </conditionalFormatting>
  <conditionalFormatting sqref="Q235 N235 L235">
    <cfRule type="cellIs" dxfId="148" priority="301" operator="lessThan">
      <formula>0</formula>
    </cfRule>
    <cfRule type="cellIs" dxfId="147" priority="302" operator="greaterThan">
      <formula>0</formula>
    </cfRule>
  </conditionalFormatting>
  <conditionalFormatting sqref="L235">
    <cfRule type="containsText" dxfId="146" priority="303" operator="containsText" text=" ">
      <formula>NOT(ISERROR(SEARCH(" ",L235)))</formula>
    </cfRule>
  </conditionalFormatting>
  <conditionalFormatting sqref="L235">
    <cfRule type="cellIs" dxfId="145" priority="298" operator="lessThan">
      <formula>0</formula>
    </cfRule>
    <cfRule type="cellIs" dxfId="144" priority="299" operator="greaterThan">
      <formula>0</formula>
    </cfRule>
  </conditionalFormatting>
  <conditionalFormatting sqref="L235">
    <cfRule type="containsText" dxfId="143" priority="300" operator="containsText" text=" ">
      <formula>NOT(ISERROR(SEARCH(" ",L235)))</formula>
    </cfRule>
  </conditionalFormatting>
  <conditionalFormatting sqref="Q234 N234">
    <cfRule type="cellIs" dxfId="142" priority="288" operator="lessThan">
      <formula>0</formula>
    </cfRule>
    <cfRule type="cellIs" dxfId="141" priority="289" operator="greaterThan">
      <formula>0</formula>
    </cfRule>
  </conditionalFormatting>
  <conditionalFormatting sqref="Q234 N234 L234">
    <cfRule type="cellIs" dxfId="140" priority="293" operator="lessThan">
      <formula>0</formula>
    </cfRule>
    <cfRule type="cellIs" dxfId="139" priority="294" operator="greaterThan">
      <formula>0</formula>
    </cfRule>
  </conditionalFormatting>
  <conditionalFormatting sqref="L234">
    <cfRule type="containsText" dxfId="138" priority="295" operator="containsText" text=" ">
      <formula>NOT(ISERROR(SEARCH(" ",L234)))</formula>
    </cfRule>
  </conditionalFormatting>
  <conditionalFormatting sqref="L234">
    <cfRule type="cellIs" dxfId="137" priority="290" operator="lessThan">
      <formula>0</formula>
    </cfRule>
    <cfRule type="cellIs" dxfId="136" priority="291" operator="greaterThan">
      <formula>0</formula>
    </cfRule>
  </conditionalFormatting>
  <conditionalFormatting sqref="L234">
    <cfRule type="containsText" dxfId="135" priority="292" operator="containsText" text=" ">
      <formula>NOT(ISERROR(SEARCH(" ",L234)))</formula>
    </cfRule>
  </conditionalFormatting>
  <conditionalFormatting sqref="Q233 N233">
    <cfRule type="cellIs" dxfId="134" priority="280" operator="lessThan">
      <formula>0</formula>
    </cfRule>
    <cfRule type="cellIs" dxfId="133" priority="281" operator="greaterThan">
      <formula>0</formula>
    </cfRule>
  </conditionalFormatting>
  <conditionalFormatting sqref="Q233 N233 L233">
    <cfRule type="cellIs" dxfId="132" priority="285" operator="lessThan">
      <formula>0</formula>
    </cfRule>
    <cfRule type="cellIs" dxfId="131" priority="286" operator="greaterThan">
      <formula>0</formula>
    </cfRule>
  </conditionalFormatting>
  <conditionalFormatting sqref="L233">
    <cfRule type="containsText" dxfId="130" priority="287" operator="containsText" text=" ">
      <formula>NOT(ISERROR(SEARCH(" ",L233)))</formula>
    </cfRule>
  </conditionalFormatting>
  <conditionalFormatting sqref="L233">
    <cfRule type="cellIs" dxfId="129" priority="282" operator="lessThan">
      <formula>0</formula>
    </cfRule>
    <cfRule type="cellIs" dxfId="128" priority="283" operator="greaterThan">
      <formula>0</formula>
    </cfRule>
  </conditionalFormatting>
  <conditionalFormatting sqref="L233">
    <cfRule type="containsText" dxfId="127" priority="284" operator="containsText" text=" ">
      <formula>NOT(ISERROR(SEARCH(" ",L233)))</formula>
    </cfRule>
  </conditionalFormatting>
  <conditionalFormatting sqref="Q232 N232">
    <cfRule type="cellIs" dxfId="126" priority="272" operator="lessThan">
      <formula>0</formula>
    </cfRule>
    <cfRule type="cellIs" dxfId="125" priority="273" operator="greaterThan">
      <formula>0</formula>
    </cfRule>
  </conditionalFormatting>
  <conditionalFormatting sqref="Q232 N232 L232">
    <cfRule type="cellIs" dxfId="124" priority="277" operator="lessThan">
      <formula>0</formula>
    </cfRule>
    <cfRule type="cellIs" dxfId="123" priority="278" operator="greaterThan">
      <formula>0</formula>
    </cfRule>
  </conditionalFormatting>
  <conditionalFormatting sqref="L232">
    <cfRule type="containsText" dxfId="122" priority="279" operator="containsText" text=" ">
      <formula>NOT(ISERROR(SEARCH(" ",L232)))</formula>
    </cfRule>
  </conditionalFormatting>
  <conditionalFormatting sqref="L232">
    <cfRule type="cellIs" dxfId="121" priority="274" operator="lessThan">
      <formula>0</formula>
    </cfRule>
    <cfRule type="cellIs" dxfId="120" priority="275" operator="greaterThan">
      <formula>0</formula>
    </cfRule>
  </conditionalFormatting>
  <conditionalFormatting sqref="L232">
    <cfRule type="containsText" dxfId="119" priority="276" operator="containsText" text=" ">
      <formula>NOT(ISERROR(SEARCH(" ",L232)))</formula>
    </cfRule>
  </conditionalFormatting>
  <conditionalFormatting sqref="Q237 N237">
    <cfRule type="cellIs" dxfId="118" priority="264" operator="lessThan">
      <formula>0</formula>
    </cfRule>
    <cfRule type="cellIs" dxfId="117" priority="265" operator="greaterThan">
      <formula>0</formula>
    </cfRule>
  </conditionalFormatting>
  <conditionalFormatting sqref="Q237 N237 L237">
    <cfRule type="cellIs" dxfId="116" priority="269" operator="lessThan">
      <formula>0</formula>
    </cfRule>
    <cfRule type="cellIs" dxfId="115" priority="270" operator="greaterThan">
      <formula>0</formula>
    </cfRule>
  </conditionalFormatting>
  <conditionalFormatting sqref="L237">
    <cfRule type="containsText" dxfId="114" priority="271" operator="containsText" text=" ">
      <formula>NOT(ISERROR(SEARCH(" ",L237)))</formula>
    </cfRule>
  </conditionalFormatting>
  <conditionalFormatting sqref="L237">
    <cfRule type="cellIs" dxfId="113" priority="266" operator="lessThan">
      <formula>0</formula>
    </cfRule>
    <cfRule type="cellIs" dxfId="112" priority="267" operator="greaterThan">
      <formula>0</formula>
    </cfRule>
  </conditionalFormatting>
  <conditionalFormatting sqref="L237">
    <cfRule type="containsText" dxfId="111" priority="268" operator="containsText" text=" ">
      <formula>NOT(ISERROR(SEARCH(" ",L237)))</formula>
    </cfRule>
  </conditionalFormatting>
  <conditionalFormatting sqref="Q236 N236">
    <cfRule type="cellIs" dxfId="110" priority="256" operator="lessThan">
      <formula>0</formula>
    </cfRule>
    <cfRule type="cellIs" dxfId="109" priority="257" operator="greaterThan">
      <formula>0</formula>
    </cfRule>
  </conditionalFormatting>
  <conditionalFormatting sqref="Q236 N236 L236">
    <cfRule type="cellIs" dxfId="108" priority="261" operator="lessThan">
      <formula>0</formula>
    </cfRule>
    <cfRule type="cellIs" dxfId="107" priority="262" operator="greaterThan">
      <formula>0</formula>
    </cfRule>
  </conditionalFormatting>
  <conditionalFormatting sqref="L236">
    <cfRule type="containsText" dxfId="106" priority="263" operator="containsText" text=" ">
      <formula>NOT(ISERROR(SEARCH(" ",L236)))</formula>
    </cfRule>
  </conditionalFormatting>
  <conditionalFormatting sqref="L236">
    <cfRule type="cellIs" dxfId="105" priority="258" operator="lessThan">
      <formula>0</formula>
    </cfRule>
    <cfRule type="cellIs" dxfId="104" priority="259" operator="greaterThan">
      <formula>0</formula>
    </cfRule>
  </conditionalFormatting>
  <conditionalFormatting sqref="L236">
    <cfRule type="containsText" dxfId="103" priority="260" operator="containsText" text=" ">
      <formula>NOT(ISERROR(SEARCH(" ",L236)))</formula>
    </cfRule>
  </conditionalFormatting>
  <conditionalFormatting sqref="Y242:Y245 Y141:Y231 Y41:Y127 Y129:Y139">
    <cfRule type="cellIs" dxfId="102" priority="215" operator="lessThan">
      <formula>0</formula>
    </cfRule>
    <cfRule type="cellIs" dxfId="101" priority="216" operator="greaterThan">
      <formula>0</formula>
    </cfRule>
  </conditionalFormatting>
  <conditionalFormatting sqref="Y242:Y244">
    <cfRule type="cellIs" dxfId="100" priority="220" operator="lessThan">
      <formula>0</formula>
    </cfRule>
    <cfRule type="cellIs" dxfId="99" priority="221" operator="greaterThan">
      <formula>0</formula>
    </cfRule>
  </conditionalFormatting>
  <conditionalFormatting sqref="Y242:Y244">
    <cfRule type="containsText" dxfId="98" priority="222" operator="containsText" text=" ">
      <formula>NOT(ISERROR(SEARCH(" ",Y242)))</formula>
    </cfRule>
  </conditionalFormatting>
  <conditionalFormatting sqref="Y242:Y244">
    <cfRule type="cellIs" dxfId="97" priority="217" operator="lessThan">
      <formula>0</formula>
    </cfRule>
    <cfRule type="cellIs" dxfId="96" priority="218" operator="greaterThan">
      <formula>0</formula>
    </cfRule>
  </conditionalFormatting>
  <conditionalFormatting sqref="Y242:Y244">
    <cfRule type="containsText" dxfId="95" priority="219" operator="containsText" text=" ">
      <formula>NOT(ISERROR(SEARCH(" ",Y242)))</formula>
    </cfRule>
  </conditionalFormatting>
  <conditionalFormatting sqref="Y140">
    <cfRule type="cellIs" dxfId="94" priority="213" operator="lessThan">
      <formula>0</formula>
    </cfRule>
    <cfRule type="cellIs" dxfId="93" priority="214" operator="greaterThan">
      <formula>0</formula>
    </cfRule>
  </conditionalFormatting>
  <conditionalFormatting sqref="Y239">
    <cfRule type="cellIs" dxfId="92" priority="196" operator="lessThan">
      <formula>0</formula>
    </cfRule>
    <cfRule type="cellIs" dxfId="91" priority="197" operator="greaterThan">
      <formula>0</formula>
    </cfRule>
  </conditionalFormatting>
  <conditionalFormatting sqref="Y239">
    <cfRule type="containsText" dxfId="90" priority="198" operator="containsText" text=" ">
      <formula>NOT(ISERROR(SEARCH(" ",Y239)))</formula>
    </cfRule>
  </conditionalFormatting>
  <conditionalFormatting sqref="Y239">
    <cfRule type="cellIs" dxfId="89" priority="193" operator="lessThan">
      <formula>0</formula>
    </cfRule>
    <cfRule type="cellIs" dxfId="88" priority="194" operator="greaterThan">
      <formula>0</formula>
    </cfRule>
  </conditionalFormatting>
  <conditionalFormatting sqref="Y239">
    <cfRule type="containsText" dxfId="87" priority="195" operator="containsText" text=" ">
      <formula>NOT(ISERROR(SEARCH(" ",Y239)))</formula>
    </cfRule>
  </conditionalFormatting>
  <conditionalFormatting sqref="Y238">
    <cfRule type="cellIs" dxfId="86" priority="190" operator="lessThan">
      <formula>0</formula>
    </cfRule>
    <cfRule type="cellIs" dxfId="85" priority="191" operator="greaterThan">
      <formula>0</formula>
    </cfRule>
  </conditionalFormatting>
  <conditionalFormatting sqref="Y238">
    <cfRule type="containsText" dxfId="84" priority="192" operator="containsText" text=" ">
      <formula>NOT(ISERROR(SEARCH(" ",Y238)))</formula>
    </cfRule>
  </conditionalFormatting>
  <conditionalFormatting sqref="Y238">
    <cfRule type="cellIs" dxfId="83" priority="187" operator="lessThan">
      <formula>0</formula>
    </cfRule>
    <cfRule type="cellIs" dxfId="82" priority="188" operator="greaterThan">
      <formula>0</formula>
    </cfRule>
  </conditionalFormatting>
  <conditionalFormatting sqref="Y238">
    <cfRule type="containsText" dxfId="81" priority="189" operator="containsText" text=" ">
      <formula>NOT(ISERROR(SEARCH(" ",Y238)))</formula>
    </cfRule>
  </conditionalFormatting>
  <conditionalFormatting sqref="Y235">
    <cfRule type="cellIs" dxfId="80" priority="184" operator="lessThan">
      <formula>0</formula>
    </cfRule>
    <cfRule type="cellIs" dxfId="79" priority="185" operator="greaterThan">
      <formula>0</formula>
    </cfRule>
  </conditionalFormatting>
  <conditionalFormatting sqref="Y235">
    <cfRule type="containsText" dxfId="78" priority="186" operator="containsText" text=" ">
      <formula>NOT(ISERROR(SEARCH(" ",Y235)))</formula>
    </cfRule>
  </conditionalFormatting>
  <conditionalFormatting sqref="Y235">
    <cfRule type="cellIs" dxfId="77" priority="181" operator="lessThan">
      <formula>0</formula>
    </cfRule>
    <cfRule type="cellIs" dxfId="76" priority="182" operator="greaterThan">
      <formula>0</formula>
    </cfRule>
  </conditionalFormatting>
  <conditionalFormatting sqref="Y235">
    <cfRule type="containsText" dxfId="75" priority="183" operator="containsText" text=" ">
      <formula>NOT(ISERROR(SEARCH(" ",Y235)))</formula>
    </cfRule>
  </conditionalFormatting>
  <conditionalFormatting sqref="Y234">
    <cfRule type="cellIs" dxfId="74" priority="178" operator="lessThan">
      <formula>0</formula>
    </cfRule>
    <cfRule type="cellIs" dxfId="73" priority="179" operator="greaterThan">
      <formula>0</formula>
    </cfRule>
  </conditionalFormatting>
  <conditionalFormatting sqref="Y234">
    <cfRule type="containsText" dxfId="72" priority="180" operator="containsText" text=" ">
      <formula>NOT(ISERROR(SEARCH(" ",Y234)))</formula>
    </cfRule>
  </conditionalFormatting>
  <conditionalFormatting sqref="Y234">
    <cfRule type="cellIs" dxfId="71" priority="175" operator="lessThan">
      <formula>0</formula>
    </cfRule>
    <cfRule type="cellIs" dxfId="70" priority="176" operator="greaterThan">
      <formula>0</formula>
    </cfRule>
  </conditionalFormatting>
  <conditionalFormatting sqref="Y234">
    <cfRule type="containsText" dxfId="69" priority="177" operator="containsText" text=" ">
      <formula>NOT(ISERROR(SEARCH(" ",Y234)))</formula>
    </cfRule>
  </conditionalFormatting>
  <conditionalFormatting sqref="Y233">
    <cfRule type="cellIs" dxfId="68" priority="172" operator="lessThan">
      <formula>0</formula>
    </cfRule>
    <cfRule type="cellIs" dxfId="67" priority="173" operator="greaterThan">
      <formula>0</formula>
    </cfRule>
  </conditionalFormatting>
  <conditionalFormatting sqref="Y233">
    <cfRule type="containsText" dxfId="66" priority="174" operator="containsText" text=" ">
      <formula>NOT(ISERROR(SEARCH(" ",Y233)))</formula>
    </cfRule>
  </conditionalFormatting>
  <conditionalFormatting sqref="Y233">
    <cfRule type="cellIs" dxfId="65" priority="169" operator="lessThan">
      <formula>0</formula>
    </cfRule>
    <cfRule type="cellIs" dxfId="64" priority="170" operator="greaterThan">
      <formula>0</formula>
    </cfRule>
  </conditionalFormatting>
  <conditionalFormatting sqref="Y233">
    <cfRule type="containsText" dxfId="63" priority="171" operator="containsText" text=" ">
      <formula>NOT(ISERROR(SEARCH(" ",Y233)))</formula>
    </cfRule>
  </conditionalFormatting>
  <conditionalFormatting sqref="Y232">
    <cfRule type="cellIs" dxfId="62" priority="166" operator="lessThan">
      <formula>0</formula>
    </cfRule>
    <cfRule type="cellIs" dxfId="61" priority="167" operator="greaterThan">
      <formula>0</formula>
    </cfRule>
  </conditionalFormatting>
  <conditionalFormatting sqref="Y232">
    <cfRule type="containsText" dxfId="60" priority="168" operator="containsText" text=" ">
      <formula>NOT(ISERROR(SEARCH(" ",Y232)))</formula>
    </cfRule>
  </conditionalFormatting>
  <conditionalFormatting sqref="Y232">
    <cfRule type="cellIs" dxfId="59" priority="163" operator="lessThan">
      <formula>0</formula>
    </cfRule>
    <cfRule type="cellIs" dxfId="58" priority="164" operator="greaterThan">
      <formula>0</formula>
    </cfRule>
  </conditionalFormatting>
  <conditionalFormatting sqref="Y232">
    <cfRule type="containsText" dxfId="57" priority="165" operator="containsText" text=" ">
      <formula>NOT(ISERROR(SEARCH(" ",Y232)))</formula>
    </cfRule>
  </conditionalFormatting>
  <conditionalFormatting sqref="Y237">
    <cfRule type="cellIs" dxfId="56" priority="160" operator="lessThan">
      <formula>0</formula>
    </cfRule>
    <cfRule type="cellIs" dxfId="55" priority="161" operator="greaterThan">
      <formula>0</formula>
    </cfRule>
  </conditionalFormatting>
  <conditionalFormatting sqref="Y237">
    <cfRule type="containsText" dxfId="54" priority="162" operator="containsText" text=" ">
      <formula>NOT(ISERROR(SEARCH(" ",Y237)))</formula>
    </cfRule>
  </conditionalFormatting>
  <conditionalFormatting sqref="Y237">
    <cfRule type="cellIs" dxfId="53" priority="157" operator="lessThan">
      <formula>0</formula>
    </cfRule>
    <cfRule type="cellIs" dxfId="52" priority="158" operator="greaterThan">
      <formula>0</formula>
    </cfRule>
  </conditionalFormatting>
  <conditionalFormatting sqref="Y237">
    <cfRule type="containsText" dxfId="51" priority="159" operator="containsText" text=" ">
      <formula>NOT(ISERROR(SEARCH(" ",Y237)))</formula>
    </cfRule>
  </conditionalFormatting>
  <conditionalFormatting sqref="Y236">
    <cfRule type="cellIs" dxfId="50" priority="154" operator="lessThan">
      <formula>0</formula>
    </cfRule>
    <cfRule type="cellIs" dxfId="49" priority="155" operator="greaterThan">
      <formula>0</formula>
    </cfRule>
  </conditionalFormatting>
  <conditionalFormatting sqref="Y236">
    <cfRule type="containsText" dxfId="48" priority="156" operator="containsText" text=" ">
      <formula>NOT(ISERROR(SEARCH(" ",Y236)))</formula>
    </cfRule>
  </conditionalFormatting>
  <conditionalFormatting sqref="Y236">
    <cfRule type="cellIs" dxfId="47" priority="151" operator="lessThan">
      <formula>0</formula>
    </cfRule>
    <cfRule type="cellIs" dxfId="46" priority="152" operator="greaterThan">
      <formula>0</formula>
    </cfRule>
  </conditionalFormatting>
  <conditionalFormatting sqref="Y236">
    <cfRule type="containsText" dxfId="45" priority="153" operator="containsText" text=" ">
      <formula>NOT(ISERROR(SEARCH(" ",Y236)))</formula>
    </cfRule>
  </conditionalFormatting>
  <conditionalFormatting sqref="N38:N39 N41:N127 N129:N231">
    <cfRule type="cellIs" dxfId="44" priority="149" operator="lessThan">
      <formula>0</formula>
    </cfRule>
    <cfRule type="cellIs" dxfId="43" priority="150" operator="greaterThan">
      <formula>0</formula>
    </cfRule>
  </conditionalFormatting>
  <conditionalFormatting sqref="C38:F39 J38:W39 C38:C41 D248:D259 C129:F238 J129:W238 C41:F127 J41:W127">
    <cfRule type="expression" dxfId="42" priority="112">
      <formula>$E38=3</formula>
    </cfRule>
    <cfRule type="expression" dxfId="41" priority="113">
      <formula>$E38=3.5</formula>
    </cfRule>
    <cfRule type="expression" dxfId="40" priority="114">
      <formula>$E38=4</formula>
    </cfRule>
    <cfRule type="expression" dxfId="39" priority="115">
      <formula>$E38=4.5</formula>
    </cfRule>
    <cfRule type="expression" dxfId="38" priority="116">
      <formula>$E38=5</formula>
    </cfRule>
  </conditionalFormatting>
  <conditionalFormatting sqref="C248 J248:S248 C249:S259 T248:W259">
    <cfRule type="expression" dxfId="37" priority="99">
      <formula>$E248=5.5</formula>
    </cfRule>
    <cfRule type="expression" dxfId="36" priority="100">
      <formula>$E248=6</formula>
    </cfRule>
  </conditionalFormatting>
  <conditionalFormatting sqref="D248:F248 I248 E248:E259">
    <cfRule type="expression" dxfId="35" priority="35">
      <formula>$E248=3</formula>
    </cfRule>
    <cfRule type="expression" dxfId="34" priority="36">
      <formula>$E248=3.5</formula>
    </cfRule>
    <cfRule type="expression" dxfId="33" priority="37">
      <formula>$E248=4</formula>
    </cfRule>
    <cfRule type="expression" dxfId="32" priority="38">
      <formula>$E248=4.5</formula>
    </cfRule>
    <cfRule type="expression" dxfId="31" priority="39">
      <formula>$E248=5</formula>
    </cfRule>
  </conditionalFormatting>
  <conditionalFormatting sqref="N40 L40 Q40">
    <cfRule type="cellIs" dxfId="30" priority="33" operator="lessThan">
      <formula>0</formula>
    </cfRule>
    <cfRule type="cellIs" dxfId="29" priority="34" operator="greaterThan">
      <formula>0</formula>
    </cfRule>
  </conditionalFormatting>
  <conditionalFormatting sqref="Y40">
    <cfRule type="cellIs" dxfId="28" priority="31" operator="lessThan">
      <formula>0</formula>
    </cfRule>
    <cfRule type="cellIs" dxfId="27" priority="32" operator="greaterThan">
      <formula>0</formula>
    </cfRule>
  </conditionalFormatting>
  <conditionalFormatting sqref="N40">
    <cfRule type="cellIs" dxfId="26" priority="29" operator="lessThan">
      <formula>0</formula>
    </cfRule>
    <cfRule type="cellIs" dxfId="25" priority="30" operator="greaterThan">
      <formula>0</formula>
    </cfRule>
  </conditionalFormatting>
  <conditionalFormatting sqref="C40:F40 J40:W40">
    <cfRule type="expression" dxfId="24" priority="24">
      <formula>$E40=3</formula>
    </cfRule>
    <cfRule type="expression" dxfId="23" priority="25">
      <formula>$E40=3.5</formula>
    </cfRule>
    <cfRule type="expression" dxfId="22" priority="26">
      <formula>$E40=4</formula>
    </cfRule>
    <cfRule type="expression" dxfId="21" priority="27">
      <formula>$E40=4.5</formula>
    </cfRule>
    <cfRule type="expression" dxfId="20" priority="28">
      <formula>$E40=5</formula>
    </cfRule>
  </conditionalFormatting>
  <conditionalFormatting sqref="H248">
    <cfRule type="expression" dxfId="19" priority="12">
      <formula>$E248=5.5</formula>
    </cfRule>
    <cfRule type="expression" dxfId="18" priority="13">
      <formula>$E248=6</formula>
    </cfRule>
  </conditionalFormatting>
  <conditionalFormatting sqref="E248">
    <cfRule type="expression" dxfId="17" priority="14">
      <formula>$E248=5.5</formula>
    </cfRule>
    <cfRule type="expression" dxfId="16" priority="15">
      <formula>$E248=6</formula>
    </cfRule>
  </conditionalFormatting>
  <conditionalFormatting sqref="E248">
    <cfRule type="expression" dxfId="15" priority="18">
      <formula>$E248=5.5</formula>
    </cfRule>
    <cfRule type="expression" dxfId="14" priority="19">
      <formula>$E248=6</formula>
    </cfRule>
  </conditionalFormatting>
  <conditionalFormatting sqref="G248">
    <cfRule type="expression" dxfId="13" priority="16">
      <formula>$E248=5.5</formula>
    </cfRule>
    <cfRule type="expression" dxfId="12" priority="17">
      <formula>$E248=6</formula>
    </cfRule>
  </conditionalFormatting>
  <conditionalFormatting sqref="Q128 L128 N128">
    <cfRule type="cellIs" dxfId="11" priority="10" operator="lessThan">
      <formula>0</formula>
    </cfRule>
    <cfRule type="cellIs" dxfId="10" priority="11" operator="greaterThan">
      <formula>0</formula>
    </cfRule>
  </conditionalFormatting>
  <conditionalFormatting sqref="Y128">
    <cfRule type="cellIs" dxfId="9" priority="8" operator="lessThan">
      <formula>0</formula>
    </cfRule>
    <cfRule type="cellIs" dxfId="8" priority="9" operator="greaterThan">
      <formula>0</formula>
    </cfRule>
  </conditionalFormatting>
  <conditionalFormatting sqref="N128">
    <cfRule type="cellIs" dxfId="7" priority="6" operator="lessThan">
      <formula>0</formula>
    </cfRule>
    <cfRule type="cellIs" dxfId="6" priority="7" operator="greaterThan">
      <formula>0</formula>
    </cfRule>
  </conditionalFormatting>
  <conditionalFormatting sqref="C128:F128 J128:W128">
    <cfRule type="expression" dxfId="5" priority="1">
      <formula>$E128=3</formula>
    </cfRule>
    <cfRule type="expression" dxfId="4" priority="2">
      <formula>$E128=3.5</formula>
    </cfRule>
    <cfRule type="expression" dxfId="3" priority="3">
      <formula>$E128=4</formula>
    </cfRule>
    <cfRule type="expression" dxfId="2" priority="4">
      <formula>$E128=4.5</formula>
    </cfRule>
    <cfRule type="expression" dxfId="1" priority="5">
      <formula>$E128=5</formula>
    </cfRule>
  </conditionalFormatting>
  <pageMargins left="3.937007874015748E-2" right="3.937007874015748E-2" top="3.937007874015748E-2" bottom="3.937007874015748E-2" header="0" footer="0"/>
  <pageSetup paperSize="9" scale="67" fitToHeight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BB264-6D13-4A58-95FD-1E105BB3A73D}">
  <dimension ref="A1:U143"/>
  <sheetViews>
    <sheetView workbookViewId="0">
      <selection activeCell="A2" sqref="A2"/>
    </sheetView>
  </sheetViews>
  <sheetFormatPr defaultColWidth="9.109375" defaultRowHeight="14.4" x14ac:dyDescent="0.3"/>
  <cols>
    <col min="1" max="1" width="34.44140625" style="52" customWidth="1"/>
    <col min="2" max="3" width="9.109375" style="52"/>
    <col min="4" max="4" width="12.5546875" style="52" customWidth="1"/>
    <col min="5" max="5" width="10.6640625" style="52" customWidth="1"/>
    <col min="6" max="8" width="11.88671875" style="144" customWidth="1"/>
    <col min="9" max="9" width="12.33203125" style="54" customWidth="1"/>
    <col min="10" max="10" width="9.109375" style="52"/>
    <col min="11" max="11" width="28.33203125" style="54" customWidth="1"/>
    <col min="12" max="12" width="30.6640625" style="54" customWidth="1"/>
    <col min="13" max="16" width="9.109375" style="54"/>
    <col min="17" max="21" width="9.109375" style="52"/>
    <col min="22" max="16384" width="9.109375" style="54"/>
  </cols>
  <sheetData>
    <row r="1" spans="1:21" x14ac:dyDescent="0.3">
      <c r="B1" s="52" t="s">
        <v>42</v>
      </c>
      <c r="C1" s="171" t="s">
        <v>30</v>
      </c>
      <c r="D1" s="143" t="s">
        <v>41</v>
      </c>
      <c r="E1" s="143" t="s">
        <v>41</v>
      </c>
    </row>
    <row r="2" spans="1:21" ht="19.5" customHeight="1" x14ac:dyDescent="0.45">
      <c r="A2" s="53"/>
      <c r="D2" s="145" t="e">
        <f>E2*(F2/G2)</f>
        <v>#N/A</v>
      </c>
      <c r="E2" s="52">
        <f>IFERROR(VLOOKUP(B2,'Начисление очков_'!$L$4:$M$69,2,FALSE),0)</f>
        <v>0</v>
      </c>
      <c r="F2" s="144" t="e">
        <f>VLOOKUP(A2,'Парный рейтинг'!D$10:E$320,2,FALSE)</f>
        <v>#N/A</v>
      </c>
      <c r="G2" s="144" t="e">
        <f>F2+F3</f>
        <v>#N/A</v>
      </c>
      <c r="I2" s="54" t="e">
        <f>MATCH(A2,'Парный рейтинг'!D$10:D$423,0)</f>
        <v>#N/A</v>
      </c>
      <c r="J2" s="52">
        <v>1</v>
      </c>
      <c r="K2" s="54" t="str">
        <f t="shared" ref="K2:K33" si="0">TRIM(A2)</f>
        <v/>
      </c>
      <c r="L2" s="55" t="e">
        <f t="shared" ref="L2:L33" si="1">MID(A2&amp;" "&amp;A2, FIND(" ",A2)+1,LEN(A2))</f>
        <v>#VALUE!</v>
      </c>
      <c r="O2" s="54" t="e">
        <f>IFERROR(I2,#REF!)</f>
        <v>#REF!</v>
      </c>
      <c r="Q2" s="52">
        <v>1</v>
      </c>
      <c r="R2" s="52">
        <v>1</v>
      </c>
      <c r="S2" s="52">
        <v>1</v>
      </c>
      <c r="T2" s="52">
        <v>1</v>
      </c>
      <c r="U2" s="52">
        <v>1</v>
      </c>
    </row>
    <row r="3" spans="1:21" ht="19.5" customHeight="1" x14ac:dyDescent="0.45">
      <c r="A3" s="53"/>
      <c r="D3" s="145" t="e">
        <f>E3*(F3/G3)</f>
        <v>#N/A</v>
      </c>
      <c r="E3" s="52">
        <f>IFERROR(VLOOKUP(B3,'Начисление очков_'!$L$4:$M$69,2,FALSE),0)</f>
        <v>0</v>
      </c>
      <c r="F3" s="144" t="e">
        <f>VLOOKUP(A3,'Парный рейтинг'!D$10:E$320,2,FALSE)</f>
        <v>#N/A</v>
      </c>
      <c r="G3" s="144" t="e">
        <f>G2</f>
        <v>#N/A</v>
      </c>
      <c r="I3" s="54" t="e">
        <f>MATCH(A3,'Парный рейтинг'!D$10:D$423,0)</f>
        <v>#N/A</v>
      </c>
      <c r="J3" s="52">
        <f>J2+1</f>
        <v>2</v>
      </c>
      <c r="K3" s="54" t="str">
        <f t="shared" si="0"/>
        <v/>
      </c>
      <c r="L3" s="55" t="e">
        <f t="shared" si="1"/>
        <v>#VALUE!</v>
      </c>
      <c r="O3" s="54" t="e">
        <f>IFERROR(I3,#REF!)</f>
        <v>#REF!</v>
      </c>
      <c r="Q3" s="52">
        <v>2</v>
      </c>
      <c r="R3" s="52">
        <v>2</v>
      </c>
      <c r="S3" s="52">
        <v>1</v>
      </c>
      <c r="T3" s="52">
        <v>1</v>
      </c>
      <c r="U3" s="52">
        <v>1</v>
      </c>
    </row>
    <row r="4" spans="1:21" ht="19.5" customHeight="1" x14ac:dyDescent="0.45">
      <c r="A4" s="53"/>
      <c r="D4" s="145" t="e">
        <f t="shared" ref="D4:D67" si="2">E4*(F4/G4)</f>
        <v>#N/A</v>
      </c>
      <c r="E4" s="52">
        <f>IFERROR(VLOOKUP(B4,'Начисление очков_'!$L$4:$M$69,2,FALSE),0)</f>
        <v>0</v>
      </c>
      <c r="F4" s="144" t="e">
        <f>VLOOKUP(A4,'Парный рейтинг'!D$10:E$320,2,FALSE)</f>
        <v>#N/A</v>
      </c>
      <c r="G4" s="144" t="e">
        <f t="shared" ref="G4" si="3">F4+F5</f>
        <v>#N/A</v>
      </c>
      <c r="I4" s="54" t="e">
        <f>MATCH(A4,'Парный рейтинг'!D$10:D$423,0)</f>
        <v>#N/A</v>
      </c>
      <c r="J4" s="52">
        <f t="shared" ref="J4:J67" si="4">J3+1</f>
        <v>3</v>
      </c>
      <c r="K4" s="54" t="str">
        <f t="shared" si="0"/>
        <v/>
      </c>
      <c r="L4" s="55" t="e">
        <f t="shared" si="1"/>
        <v>#VALUE!</v>
      </c>
      <c r="O4" s="54" t="e">
        <f>IFERROR(I4,#REF!)</f>
        <v>#REF!</v>
      </c>
      <c r="Q4" s="52">
        <v>3</v>
      </c>
      <c r="R4" s="52">
        <v>3</v>
      </c>
      <c r="S4" s="52">
        <v>2</v>
      </c>
      <c r="T4" s="52">
        <v>2</v>
      </c>
      <c r="U4" s="52">
        <v>2</v>
      </c>
    </row>
    <row r="5" spans="1:21" ht="19.5" customHeight="1" x14ac:dyDescent="0.45">
      <c r="A5" s="53"/>
      <c r="D5" s="145" t="e">
        <f t="shared" si="2"/>
        <v>#N/A</v>
      </c>
      <c r="E5" s="52">
        <f>IFERROR(VLOOKUP(B5,'Начисление очков_'!$L$4:$M$69,2,FALSE),0)</f>
        <v>0</v>
      </c>
      <c r="F5" s="144" t="e">
        <f>VLOOKUP(A5,'Парный рейтинг'!D$10:E$320,2,FALSE)</f>
        <v>#N/A</v>
      </c>
      <c r="G5" s="144" t="e">
        <f t="shared" ref="G5" si="5">G4</f>
        <v>#N/A</v>
      </c>
      <c r="I5" s="54" t="e">
        <f>MATCH(A5,'Парный рейтинг'!D$10:D$423,0)</f>
        <v>#N/A</v>
      </c>
      <c r="J5" s="52">
        <f t="shared" si="4"/>
        <v>4</v>
      </c>
      <c r="K5" s="54" t="str">
        <f t="shared" si="0"/>
        <v/>
      </c>
      <c r="L5" s="55" t="e">
        <f t="shared" si="1"/>
        <v>#VALUE!</v>
      </c>
      <c r="O5" s="54" t="e">
        <f>IFERROR(I5,#REF!)</f>
        <v>#REF!</v>
      </c>
      <c r="Q5" s="52">
        <v>4</v>
      </c>
      <c r="R5" s="52">
        <v>4</v>
      </c>
      <c r="S5" s="52">
        <v>2</v>
      </c>
      <c r="T5" s="52">
        <v>2</v>
      </c>
      <c r="U5" s="52">
        <v>2</v>
      </c>
    </row>
    <row r="6" spans="1:21" ht="19.5" customHeight="1" x14ac:dyDescent="0.45">
      <c r="A6" s="53"/>
      <c r="D6" s="145" t="e">
        <f t="shared" si="2"/>
        <v>#N/A</v>
      </c>
      <c r="E6" s="52">
        <f>IFERROR(VLOOKUP(B6,'Начисление очков_'!$L$4:$M$69,2,FALSE),0)</f>
        <v>0</v>
      </c>
      <c r="F6" s="144" t="e">
        <f>VLOOKUP(A6,'Парный рейтинг'!D$10:E$320,2,FALSE)</f>
        <v>#N/A</v>
      </c>
      <c r="G6" s="144" t="e">
        <f t="shared" ref="G6" si="6">F6+F7</f>
        <v>#N/A</v>
      </c>
      <c r="I6" s="54" t="e">
        <f>MATCH(A6,'Парный рейтинг'!D$10:D$423,0)</f>
        <v>#N/A</v>
      </c>
      <c r="J6" s="52">
        <f t="shared" si="4"/>
        <v>5</v>
      </c>
      <c r="K6" s="54" t="str">
        <f t="shared" si="0"/>
        <v/>
      </c>
      <c r="L6" s="55" t="e">
        <f t="shared" si="1"/>
        <v>#VALUE!</v>
      </c>
      <c r="O6" s="54" t="e">
        <f>IFERROR(I6,#REF!)</f>
        <v>#REF!</v>
      </c>
      <c r="Q6" s="52">
        <v>5</v>
      </c>
      <c r="R6" s="52">
        <v>5</v>
      </c>
      <c r="S6" s="52">
        <v>3</v>
      </c>
      <c r="T6" s="52">
        <v>3</v>
      </c>
      <c r="U6" s="52">
        <v>3</v>
      </c>
    </row>
    <row r="7" spans="1:21" ht="19.5" customHeight="1" x14ac:dyDescent="0.45">
      <c r="A7" s="53"/>
      <c r="D7" s="145" t="e">
        <f t="shared" si="2"/>
        <v>#N/A</v>
      </c>
      <c r="E7" s="52">
        <f>IFERROR(VLOOKUP(B7,'Начисление очков_'!$L$4:$M$69,2,FALSE),0)</f>
        <v>0</v>
      </c>
      <c r="F7" s="144" t="e">
        <f>VLOOKUP(A7,'Парный рейтинг'!D$10:E$320,2,FALSE)</f>
        <v>#N/A</v>
      </c>
      <c r="G7" s="144" t="e">
        <f t="shared" ref="G7" si="7">G6</f>
        <v>#N/A</v>
      </c>
      <c r="I7" s="54" t="e">
        <f>MATCH(A7,'Парный рейтинг'!D$10:D$423,0)</f>
        <v>#N/A</v>
      </c>
      <c r="J7" s="52">
        <f t="shared" si="4"/>
        <v>6</v>
      </c>
      <c r="K7" s="54" t="str">
        <f t="shared" si="0"/>
        <v/>
      </c>
      <c r="L7" s="55" t="e">
        <f t="shared" si="1"/>
        <v>#VALUE!</v>
      </c>
      <c r="O7" s="54" t="e">
        <f>IFERROR(I7,#REF!)</f>
        <v>#REF!</v>
      </c>
      <c r="Q7" s="52">
        <v>6</v>
      </c>
      <c r="R7" s="52">
        <v>6</v>
      </c>
      <c r="S7" s="52">
        <v>3</v>
      </c>
      <c r="T7" s="52">
        <v>3</v>
      </c>
      <c r="U7" s="52">
        <v>3</v>
      </c>
    </row>
    <row r="8" spans="1:21" ht="19.5" customHeight="1" x14ac:dyDescent="0.45">
      <c r="A8" s="56"/>
      <c r="D8" s="145" t="e">
        <f t="shared" si="2"/>
        <v>#N/A</v>
      </c>
      <c r="E8" s="52">
        <f>IFERROR(VLOOKUP(B8,'Начисление очков_'!$L$4:$M$69,2,FALSE),0)</f>
        <v>0</v>
      </c>
      <c r="F8" s="144" t="e">
        <f>VLOOKUP(A8,'Парный рейтинг'!D$10:E$320,2,FALSE)</f>
        <v>#N/A</v>
      </c>
      <c r="G8" s="144" t="e">
        <f t="shared" ref="G8" si="8">F8+F9</f>
        <v>#N/A</v>
      </c>
      <c r="I8" s="54" t="e">
        <f>MATCH(A8,'Парный рейтинг'!D$10:D$423,0)</f>
        <v>#N/A</v>
      </c>
      <c r="J8" s="52">
        <v>8</v>
      </c>
      <c r="K8" s="54" t="str">
        <f t="shared" si="0"/>
        <v/>
      </c>
      <c r="L8" s="55" t="e">
        <f t="shared" si="1"/>
        <v>#VALUE!</v>
      </c>
      <c r="O8" s="54" t="e">
        <f>IFERROR(I8,#REF!)</f>
        <v>#REF!</v>
      </c>
      <c r="Q8" s="52">
        <v>8</v>
      </c>
      <c r="R8" s="52">
        <v>8</v>
      </c>
      <c r="S8" s="52">
        <v>4</v>
      </c>
      <c r="T8" s="52">
        <v>4</v>
      </c>
      <c r="U8" s="52">
        <v>4</v>
      </c>
    </row>
    <row r="9" spans="1:21" ht="19.5" customHeight="1" x14ac:dyDescent="0.45">
      <c r="A9" s="56"/>
      <c r="D9" s="145" t="e">
        <f t="shared" si="2"/>
        <v>#N/A</v>
      </c>
      <c r="E9" s="52">
        <f>IFERROR(VLOOKUP(B9,'Начисление очков_'!$L$4:$M$69,2,FALSE),0)</f>
        <v>0</v>
      </c>
      <c r="F9" s="144" t="e">
        <f>VLOOKUP(A9,'Парный рейтинг'!D$10:E$320,2,FALSE)</f>
        <v>#N/A</v>
      </c>
      <c r="G9" s="144" t="e">
        <f t="shared" ref="G9" si="9">G8</f>
        <v>#N/A</v>
      </c>
      <c r="I9" s="54" t="e">
        <f>MATCH(A9,'Парный рейтинг'!D$10:D$423,0)</f>
        <v>#N/A</v>
      </c>
      <c r="J9" s="52">
        <v>8</v>
      </c>
      <c r="K9" s="54" t="str">
        <f t="shared" si="0"/>
        <v/>
      </c>
      <c r="L9" s="55" t="e">
        <f t="shared" si="1"/>
        <v>#VALUE!</v>
      </c>
      <c r="O9" s="54" t="e">
        <f>IFERROR(I9,#REF!)</f>
        <v>#REF!</v>
      </c>
      <c r="Q9" s="52">
        <v>8</v>
      </c>
      <c r="R9" s="52">
        <v>8</v>
      </c>
      <c r="S9" s="52">
        <v>4</v>
      </c>
      <c r="T9" s="52">
        <v>4</v>
      </c>
      <c r="U9" s="52">
        <v>4</v>
      </c>
    </row>
    <row r="10" spans="1:21" ht="19.5" customHeight="1" x14ac:dyDescent="0.45">
      <c r="A10" s="53"/>
      <c r="D10" s="145" t="e">
        <f t="shared" si="2"/>
        <v>#N/A</v>
      </c>
      <c r="E10" s="52">
        <f>IFERROR(VLOOKUP(B10,'Начисление очков_'!$L$4:$M$69,2,FALSE),0)</f>
        <v>0</v>
      </c>
      <c r="F10" s="144" t="e">
        <f>VLOOKUP(A10,'Парный рейтинг'!D$10:E$320,2,FALSE)</f>
        <v>#N/A</v>
      </c>
      <c r="G10" s="144" t="e">
        <f t="shared" ref="G10" si="10">F10+F11</f>
        <v>#N/A</v>
      </c>
      <c r="I10" s="54" t="e">
        <f>MATCH(A10,'Парный рейтинг'!D$10:D$423,0)</f>
        <v>#N/A</v>
      </c>
      <c r="J10" s="52">
        <f t="shared" si="4"/>
        <v>9</v>
      </c>
      <c r="K10" s="54" t="str">
        <f t="shared" si="0"/>
        <v/>
      </c>
      <c r="L10" s="55" t="e">
        <f t="shared" si="1"/>
        <v>#VALUE!</v>
      </c>
      <c r="O10" s="54" t="e">
        <f>IFERROR(I10,#REF!)</f>
        <v>#REF!</v>
      </c>
      <c r="Q10" s="52">
        <v>9</v>
      </c>
      <c r="R10" s="52">
        <v>9</v>
      </c>
      <c r="S10" s="52">
        <v>8</v>
      </c>
      <c r="T10" s="52">
        <v>5</v>
      </c>
      <c r="U10" s="52">
        <v>8</v>
      </c>
    </row>
    <row r="11" spans="1:21" ht="19.5" customHeight="1" x14ac:dyDescent="0.45">
      <c r="A11" s="53"/>
      <c r="D11" s="145" t="e">
        <f t="shared" si="2"/>
        <v>#N/A</v>
      </c>
      <c r="E11" s="52">
        <f>IFERROR(VLOOKUP(B11,'Начисление очков_'!$L$4:$M$69,2,FALSE),0)</f>
        <v>0</v>
      </c>
      <c r="F11" s="144" t="e">
        <f>VLOOKUP(A11,'Парный рейтинг'!D$10:E$320,2,FALSE)</f>
        <v>#N/A</v>
      </c>
      <c r="G11" s="144" t="e">
        <f t="shared" ref="G11" si="11">G10</f>
        <v>#N/A</v>
      </c>
      <c r="I11" s="54" t="e">
        <f>MATCH(A11,'Парный рейтинг'!D$10:D$423,0)</f>
        <v>#N/A</v>
      </c>
      <c r="J11" s="52">
        <f t="shared" si="4"/>
        <v>10</v>
      </c>
      <c r="K11" s="54" t="str">
        <f t="shared" si="0"/>
        <v/>
      </c>
      <c r="L11" s="55" t="e">
        <f t="shared" si="1"/>
        <v>#VALUE!</v>
      </c>
      <c r="O11" s="54" t="e">
        <f>IFERROR(I11,#REF!)</f>
        <v>#REF!</v>
      </c>
      <c r="Q11" s="52">
        <v>10</v>
      </c>
      <c r="R11" s="52">
        <v>10</v>
      </c>
      <c r="S11" s="52">
        <v>8</v>
      </c>
      <c r="T11" s="52">
        <v>5</v>
      </c>
      <c r="U11" s="52">
        <v>8</v>
      </c>
    </row>
    <row r="12" spans="1:21" ht="19.5" customHeight="1" x14ac:dyDescent="0.45">
      <c r="A12" s="56"/>
      <c r="D12" s="145" t="e">
        <f t="shared" si="2"/>
        <v>#N/A</v>
      </c>
      <c r="E12" s="52">
        <f>IFERROR(VLOOKUP(B12,'Начисление очков_'!$L$4:$M$69,2,FALSE),0)</f>
        <v>0</v>
      </c>
      <c r="F12" s="144" t="e">
        <f>VLOOKUP(A12,'Парный рейтинг'!D$10:E$320,2,FALSE)</f>
        <v>#N/A</v>
      </c>
      <c r="G12" s="144" t="e">
        <f t="shared" ref="G12" si="12">F12+F13</f>
        <v>#N/A</v>
      </c>
      <c r="I12" s="54" t="e">
        <f>MATCH(A12,'Парный рейтинг'!D$10:D$423,0)</f>
        <v>#N/A</v>
      </c>
      <c r="J12" s="52">
        <v>12</v>
      </c>
      <c r="K12" s="54" t="str">
        <f t="shared" si="0"/>
        <v/>
      </c>
      <c r="L12" s="55" t="e">
        <f t="shared" si="1"/>
        <v>#VALUE!</v>
      </c>
      <c r="O12" s="54" t="e">
        <f>IFERROR(I12,#REF!)</f>
        <v>#REF!</v>
      </c>
      <c r="Q12" s="52">
        <v>12</v>
      </c>
      <c r="R12" s="52">
        <v>12</v>
      </c>
      <c r="S12" s="52">
        <v>8</v>
      </c>
      <c r="T12" s="52">
        <v>6</v>
      </c>
      <c r="U12" s="52">
        <v>8</v>
      </c>
    </row>
    <row r="13" spans="1:21" ht="19.5" customHeight="1" x14ac:dyDescent="0.45">
      <c r="A13" s="56"/>
      <c r="D13" s="145" t="e">
        <f t="shared" si="2"/>
        <v>#N/A</v>
      </c>
      <c r="E13" s="52">
        <f>IFERROR(VLOOKUP(B13,'Начисление очков_'!$L$4:$M$69,2,FALSE),0)</f>
        <v>0</v>
      </c>
      <c r="F13" s="144" t="e">
        <f>VLOOKUP(A13,'Парный рейтинг'!D$10:E$320,2,FALSE)</f>
        <v>#N/A</v>
      </c>
      <c r="G13" s="144" t="e">
        <f t="shared" ref="G13" si="13">G12</f>
        <v>#N/A</v>
      </c>
      <c r="I13" s="54" t="e">
        <f>MATCH(A13,'Парный рейтинг'!D$10:D$423,0)</f>
        <v>#N/A</v>
      </c>
      <c r="J13" s="52">
        <v>12</v>
      </c>
      <c r="K13" s="54" t="str">
        <f t="shared" si="0"/>
        <v/>
      </c>
      <c r="L13" s="55" t="e">
        <f t="shared" si="1"/>
        <v>#VALUE!</v>
      </c>
      <c r="O13" s="54" t="e">
        <f>IFERROR(I13,#REF!)</f>
        <v>#REF!</v>
      </c>
      <c r="Q13" s="52">
        <v>12</v>
      </c>
      <c r="R13" s="52">
        <v>12</v>
      </c>
      <c r="S13" s="52">
        <v>8</v>
      </c>
      <c r="T13" s="52">
        <v>6</v>
      </c>
      <c r="U13" s="52">
        <v>8</v>
      </c>
    </row>
    <row r="14" spans="1:21" ht="19.5" customHeight="1" x14ac:dyDescent="0.45">
      <c r="A14" s="53"/>
      <c r="D14" s="145" t="e">
        <f t="shared" si="2"/>
        <v>#N/A</v>
      </c>
      <c r="E14" s="52">
        <f>IFERROR(VLOOKUP(B14,'Начисление очков_'!$L$4:$M$69,2,FALSE),0)</f>
        <v>0</v>
      </c>
      <c r="F14" s="144" t="e">
        <f>VLOOKUP(A14,'Парный рейтинг'!D$10:E$320,2,FALSE)</f>
        <v>#N/A</v>
      </c>
      <c r="G14" s="144" t="e">
        <f t="shared" ref="G14" si="14">F14+F15</f>
        <v>#N/A</v>
      </c>
      <c r="I14" s="54" t="e">
        <f>MATCH(A14,'Парный рейтинг'!D$10:D$423,0)</f>
        <v>#N/A</v>
      </c>
      <c r="J14" s="52">
        <v>16</v>
      </c>
      <c r="K14" s="54" t="str">
        <f t="shared" si="0"/>
        <v/>
      </c>
      <c r="L14" s="55" t="e">
        <f t="shared" si="1"/>
        <v>#VALUE!</v>
      </c>
      <c r="O14" s="54" t="e">
        <f>IFERROR(I14,#REF!)</f>
        <v>#REF!</v>
      </c>
      <c r="Q14" s="52">
        <v>16</v>
      </c>
      <c r="R14" s="52">
        <v>16</v>
      </c>
      <c r="S14" s="52">
        <v>8</v>
      </c>
      <c r="T14" s="52">
        <v>8</v>
      </c>
      <c r="U14" s="52">
        <v>8</v>
      </c>
    </row>
    <row r="15" spans="1:21" ht="16.8" x14ac:dyDescent="0.45">
      <c r="A15" s="53"/>
      <c r="D15" s="145" t="e">
        <f t="shared" si="2"/>
        <v>#N/A</v>
      </c>
      <c r="E15" s="52">
        <f>IFERROR(VLOOKUP(B15,'Начисление очков_'!$L$4:$M$69,2,FALSE),0)</f>
        <v>0</v>
      </c>
      <c r="F15" s="144" t="e">
        <f>VLOOKUP(A15,'Парный рейтинг'!D$10:E$320,2,FALSE)</f>
        <v>#N/A</v>
      </c>
      <c r="G15" s="144" t="e">
        <f t="shared" ref="G15" si="15">G14</f>
        <v>#N/A</v>
      </c>
      <c r="I15" s="54" t="e">
        <f>MATCH(A15,'Парный рейтинг'!D$10:D$423,0)</f>
        <v>#N/A</v>
      </c>
      <c r="J15" s="52">
        <v>16</v>
      </c>
      <c r="K15" s="54" t="str">
        <f t="shared" si="0"/>
        <v/>
      </c>
      <c r="L15" s="55" t="e">
        <f t="shared" si="1"/>
        <v>#VALUE!</v>
      </c>
      <c r="O15" s="54" t="e">
        <f>IFERROR(I15,#REF!)</f>
        <v>#REF!</v>
      </c>
      <c r="Q15" s="52">
        <v>16</v>
      </c>
      <c r="R15" s="52">
        <v>16</v>
      </c>
      <c r="S15" s="52">
        <v>8</v>
      </c>
      <c r="T15" s="52">
        <v>8</v>
      </c>
      <c r="U15" s="52">
        <v>8</v>
      </c>
    </row>
    <row r="16" spans="1:21" ht="16.8" x14ac:dyDescent="0.45">
      <c r="A16" s="53"/>
      <c r="D16" s="145" t="e">
        <f t="shared" si="2"/>
        <v>#N/A</v>
      </c>
      <c r="E16" s="52">
        <f>IFERROR(VLOOKUP(B16,'Начисление очков_'!$L$4:$M$69,2,FALSE),0)</f>
        <v>0</v>
      </c>
      <c r="F16" s="144" t="e">
        <f>VLOOKUP(A16,'Парный рейтинг'!D$10:E$320,2,FALSE)</f>
        <v>#N/A</v>
      </c>
      <c r="G16" s="144" t="e">
        <f t="shared" ref="G16" si="16">F16+F17</f>
        <v>#N/A</v>
      </c>
      <c r="I16" s="54" t="e">
        <f>MATCH(A16,'Парный рейтинг'!D$10:D$423,0)</f>
        <v>#N/A</v>
      </c>
      <c r="J16" s="52">
        <v>16</v>
      </c>
      <c r="K16" s="54" t="str">
        <f t="shared" si="0"/>
        <v/>
      </c>
      <c r="L16" s="55" t="e">
        <f t="shared" si="1"/>
        <v>#VALUE!</v>
      </c>
      <c r="O16" s="54" t="e">
        <f>IFERROR(I16,#REF!)</f>
        <v>#REF!</v>
      </c>
      <c r="Q16" s="52">
        <v>16</v>
      </c>
      <c r="R16" s="52">
        <v>16</v>
      </c>
      <c r="S16" s="52">
        <v>8</v>
      </c>
      <c r="T16" s="52">
        <v>8</v>
      </c>
      <c r="U16" s="52">
        <v>8</v>
      </c>
    </row>
    <row r="17" spans="1:21" ht="16.8" x14ac:dyDescent="0.45">
      <c r="A17" s="53"/>
      <c r="D17" s="145" t="e">
        <f t="shared" si="2"/>
        <v>#N/A</v>
      </c>
      <c r="E17" s="52">
        <f>IFERROR(VLOOKUP(B17,'Начисление очков_'!$L$4:$M$69,2,FALSE),0)</f>
        <v>0</v>
      </c>
      <c r="F17" s="144" t="e">
        <f>VLOOKUP(A17,'Парный рейтинг'!D$10:E$320,2,FALSE)</f>
        <v>#N/A</v>
      </c>
      <c r="G17" s="144" t="e">
        <f t="shared" ref="G17" si="17">G16</f>
        <v>#N/A</v>
      </c>
      <c r="I17" s="54" t="e">
        <f>MATCH(A17,'Парный рейтинг'!D$10:D$423,0)</f>
        <v>#N/A</v>
      </c>
      <c r="J17" s="52">
        <v>16</v>
      </c>
      <c r="K17" s="54" t="str">
        <f t="shared" si="0"/>
        <v/>
      </c>
      <c r="L17" s="55" t="e">
        <f t="shared" si="1"/>
        <v>#VALUE!</v>
      </c>
      <c r="O17" s="54" t="e">
        <f>IFERROR(I17,#REF!)</f>
        <v>#REF!</v>
      </c>
      <c r="Q17" s="52">
        <v>16</v>
      </c>
      <c r="R17" s="52">
        <v>16</v>
      </c>
      <c r="S17" s="52">
        <v>8</v>
      </c>
      <c r="T17" s="52">
        <v>8</v>
      </c>
      <c r="U17" s="52">
        <v>8</v>
      </c>
    </row>
    <row r="18" spans="1:21" ht="16.8" x14ac:dyDescent="0.45">
      <c r="A18" s="53"/>
      <c r="D18" s="145" t="e">
        <f t="shared" si="2"/>
        <v>#N/A</v>
      </c>
      <c r="E18" s="52">
        <f>IFERROR(VLOOKUP(B18,'Начисление очков_'!$L$4:$M$69,2,FALSE),0)</f>
        <v>0</v>
      </c>
      <c r="F18" s="144" t="e">
        <f>VLOOKUP(A18,'Парный рейтинг'!D$10:E$320,2,FALSE)</f>
        <v>#N/A</v>
      </c>
      <c r="G18" s="144" t="e">
        <f t="shared" ref="G18" si="18">F18+F19</f>
        <v>#N/A</v>
      </c>
      <c r="I18" s="54" t="e">
        <f>MATCH(A18,'Парный рейтинг'!D$10:D$423,0)</f>
        <v>#N/A</v>
      </c>
      <c r="J18" s="52">
        <f t="shared" si="4"/>
        <v>17</v>
      </c>
      <c r="K18" s="54" t="str">
        <f t="shared" si="0"/>
        <v/>
      </c>
      <c r="L18" s="55" t="e">
        <f t="shared" si="1"/>
        <v>#VALUE!</v>
      </c>
      <c r="O18" s="54" t="e">
        <f>IFERROR(I18,#REF!)</f>
        <v>#REF!</v>
      </c>
      <c r="Q18" s="52">
        <v>17</v>
      </c>
      <c r="R18" s="52">
        <v>17</v>
      </c>
      <c r="S18" s="52">
        <v>12</v>
      </c>
      <c r="T18" s="52">
        <v>16</v>
      </c>
      <c r="U18" s="52">
        <v>16</v>
      </c>
    </row>
    <row r="19" spans="1:21" ht="16.8" x14ac:dyDescent="0.45">
      <c r="A19" s="53"/>
      <c r="D19" s="145" t="e">
        <f t="shared" si="2"/>
        <v>#N/A</v>
      </c>
      <c r="E19" s="52">
        <f>IFERROR(VLOOKUP(B19,'Начисление очков_'!$L$4:$M$69,2,FALSE),0)</f>
        <v>0</v>
      </c>
      <c r="F19" s="144" t="e">
        <f>VLOOKUP(A19,'Парный рейтинг'!D$10:E$320,2,FALSE)</f>
        <v>#N/A</v>
      </c>
      <c r="G19" s="144" t="e">
        <f t="shared" ref="G19" si="19">G18</f>
        <v>#N/A</v>
      </c>
      <c r="I19" s="54" t="e">
        <f>MATCH(A19,'Парный рейтинг'!D$10:D$423,0)</f>
        <v>#N/A</v>
      </c>
      <c r="J19" s="52">
        <f t="shared" si="4"/>
        <v>18</v>
      </c>
      <c r="K19" s="54" t="str">
        <f t="shared" si="0"/>
        <v/>
      </c>
      <c r="L19" s="55" t="e">
        <f t="shared" si="1"/>
        <v>#VALUE!</v>
      </c>
      <c r="O19" s="54" t="e">
        <f>IFERROR(I19,#REF!)</f>
        <v>#REF!</v>
      </c>
      <c r="Q19" s="52">
        <v>18</v>
      </c>
      <c r="R19" s="52">
        <v>18</v>
      </c>
      <c r="S19" s="52">
        <v>12</v>
      </c>
      <c r="T19" s="52">
        <v>16</v>
      </c>
      <c r="U19" s="52">
        <v>16</v>
      </c>
    </row>
    <row r="20" spans="1:21" ht="16.8" x14ac:dyDescent="0.45">
      <c r="A20" s="53"/>
      <c r="D20" s="145" t="e">
        <f t="shared" si="2"/>
        <v>#N/A</v>
      </c>
      <c r="E20" s="52">
        <f>IFERROR(VLOOKUP(B20,'Начисление очков_'!$L$4:$M$69,2,FALSE),0)</f>
        <v>0</v>
      </c>
      <c r="F20" s="144" t="e">
        <f>VLOOKUP(A20,'Парный рейтинг'!D$10:E$320,2,FALSE)</f>
        <v>#N/A</v>
      </c>
      <c r="G20" s="144" t="e">
        <f t="shared" ref="G20" si="20">F20+F21</f>
        <v>#N/A</v>
      </c>
      <c r="I20" s="54" t="e">
        <f>MATCH(A20,'Парный рейтинг'!D$10:D$423,0)</f>
        <v>#N/A</v>
      </c>
      <c r="J20" s="52">
        <v>20</v>
      </c>
      <c r="K20" s="54" t="str">
        <f t="shared" si="0"/>
        <v/>
      </c>
      <c r="L20" s="55" t="e">
        <f t="shared" si="1"/>
        <v>#VALUE!</v>
      </c>
      <c r="O20" s="54" t="e">
        <f>IFERROR(I20,#REF!)</f>
        <v>#REF!</v>
      </c>
      <c r="Q20" s="52">
        <v>20</v>
      </c>
      <c r="R20" s="52">
        <v>20</v>
      </c>
      <c r="S20" s="52">
        <v>12</v>
      </c>
      <c r="T20" s="52">
        <v>16</v>
      </c>
      <c r="U20" s="52">
        <v>16</v>
      </c>
    </row>
    <row r="21" spans="1:21" ht="16.8" x14ac:dyDescent="0.45">
      <c r="A21" s="53"/>
      <c r="D21" s="145" t="e">
        <f t="shared" si="2"/>
        <v>#N/A</v>
      </c>
      <c r="E21" s="52">
        <f>IFERROR(VLOOKUP(B21,'Начисление очков_'!$L$4:$M$69,2,FALSE),0)</f>
        <v>0</v>
      </c>
      <c r="F21" s="144" t="e">
        <f>VLOOKUP(A21,'Парный рейтинг'!D$10:E$320,2,FALSE)</f>
        <v>#N/A</v>
      </c>
      <c r="G21" s="144" t="e">
        <f t="shared" ref="G21" si="21">G20</f>
        <v>#N/A</v>
      </c>
      <c r="I21" s="54" t="e">
        <f>MATCH(A21,'Парный рейтинг'!D$10:D$423,0)</f>
        <v>#N/A</v>
      </c>
      <c r="J21" s="52">
        <v>20</v>
      </c>
      <c r="K21" s="54" t="str">
        <f t="shared" si="0"/>
        <v/>
      </c>
      <c r="L21" s="55" t="e">
        <f t="shared" si="1"/>
        <v>#VALUE!</v>
      </c>
      <c r="O21" s="54" t="e">
        <f>IFERROR(I21,#REF!)</f>
        <v>#REF!</v>
      </c>
      <c r="Q21" s="52">
        <v>20</v>
      </c>
      <c r="R21" s="52">
        <v>20</v>
      </c>
      <c r="S21" s="52">
        <v>12</v>
      </c>
      <c r="T21" s="52">
        <v>16</v>
      </c>
      <c r="U21" s="52">
        <v>16</v>
      </c>
    </row>
    <row r="22" spans="1:21" ht="16.8" x14ac:dyDescent="0.45">
      <c r="A22" s="53"/>
      <c r="D22" s="145" t="e">
        <f t="shared" si="2"/>
        <v>#N/A</v>
      </c>
      <c r="E22" s="52">
        <f>IFERROR(VLOOKUP(B22,'Начисление очков_'!$L$4:$M$69,2,FALSE),0)</f>
        <v>0</v>
      </c>
      <c r="F22" s="144" t="e">
        <f>VLOOKUP(A22,'Парный рейтинг'!D$10:E$320,2,FALSE)</f>
        <v>#N/A</v>
      </c>
      <c r="G22" s="144" t="e">
        <f t="shared" ref="G22" si="22">F22+F23</f>
        <v>#N/A</v>
      </c>
      <c r="I22" s="54" t="e">
        <f>MATCH(A22,'Парный рейтинг'!D$10:D$423,0)</f>
        <v>#N/A</v>
      </c>
      <c r="J22" s="52">
        <v>24</v>
      </c>
      <c r="K22" s="54" t="str">
        <f t="shared" si="0"/>
        <v/>
      </c>
      <c r="L22" s="55" t="e">
        <f t="shared" si="1"/>
        <v>#VALUE!</v>
      </c>
      <c r="O22" s="54" t="e">
        <f>IFERROR(I22,#REF!)</f>
        <v>#REF!</v>
      </c>
      <c r="Q22" s="52">
        <v>24</v>
      </c>
      <c r="R22" s="52">
        <v>24</v>
      </c>
      <c r="S22" s="52">
        <v>12</v>
      </c>
      <c r="T22" s="52">
        <v>16</v>
      </c>
      <c r="U22" s="52">
        <v>16</v>
      </c>
    </row>
    <row r="23" spans="1:21" ht="16.8" x14ac:dyDescent="0.45">
      <c r="A23" s="53"/>
      <c r="D23" s="145" t="e">
        <f t="shared" si="2"/>
        <v>#N/A</v>
      </c>
      <c r="E23" s="52">
        <f>IFERROR(VLOOKUP(B23,'Начисление очков_'!$L$4:$M$69,2,FALSE),0)</f>
        <v>0</v>
      </c>
      <c r="F23" s="144" t="e">
        <f>VLOOKUP(A23,'Парный рейтинг'!D$10:E$320,2,FALSE)</f>
        <v>#N/A</v>
      </c>
      <c r="G23" s="144" t="e">
        <f t="shared" ref="G23" si="23">G22</f>
        <v>#N/A</v>
      </c>
      <c r="I23" s="54" t="e">
        <f>MATCH(A23,'Парный рейтинг'!D$10:D$423,0)</f>
        <v>#N/A</v>
      </c>
      <c r="J23" s="52">
        <v>24</v>
      </c>
      <c r="K23" s="54" t="str">
        <f t="shared" si="0"/>
        <v/>
      </c>
      <c r="L23" s="55" t="e">
        <f t="shared" si="1"/>
        <v>#VALUE!</v>
      </c>
      <c r="O23" s="54" t="e">
        <f>IFERROR(I23,#REF!)</f>
        <v>#REF!</v>
      </c>
      <c r="Q23" s="52">
        <v>24</v>
      </c>
      <c r="R23" s="52">
        <v>24</v>
      </c>
      <c r="S23" s="52">
        <v>12</v>
      </c>
      <c r="T23" s="52">
        <v>16</v>
      </c>
      <c r="U23" s="52">
        <v>16</v>
      </c>
    </row>
    <row r="24" spans="1:21" ht="16.8" x14ac:dyDescent="0.45">
      <c r="A24" s="53"/>
      <c r="D24" s="145" t="e">
        <f t="shared" si="2"/>
        <v>#N/A</v>
      </c>
      <c r="E24" s="52">
        <f>IFERROR(VLOOKUP(B24,'Начисление очков_'!$L$4:$M$69,2,FALSE),0)</f>
        <v>0</v>
      </c>
      <c r="F24" s="144" t="e">
        <f>VLOOKUP(A24,'Парный рейтинг'!D$10:E$320,2,FALSE)</f>
        <v>#N/A</v>
      </c>
      <c r="G24" s="144" t="e">
        <f t="shared" ref="G24" si="24">F24+F25</f>
        <v>#N/A</v>
      </c>
      <c r="I24" s="54" t="e">
        <f>MATCH(A24,'Парный рейтинг'!D$10:D$423,0)</f>
        <v>#N/A</v>
      </c>
      <c r="J24" s="52">
        <v>24</v>
      </c>
      <c r="K24" s="54" t="str">
        <f t="shared" si="0"/>
        <v/>
      </c>
      <c r="L24" s="55" t="e">
        <f t="shared" si="1"/>
        <v>#VALUE!</v>
      </c>
      <c r="O24" s="54" t="e">
        <f>IFERROR(I24,#REF!)</f>
        <v>#REF!</v>
      </c>
      <c r="Q24" s="52">
        <v>24</v>
      </c>
      <c r="R24" s="52">
        <v>24</v>
      </c>
      <c r="S24" s="52">
        <v>12</v>
      </c>
      <c r="T24" s="52">
        <v>16</v>
      </c>
      <c r="U24" s="52">
        <v>16</v>
      </c>
    </row>
    <row r="25" spans="1:21" ht="16.8" x14ac:dyDescent="0.45">
      <c r="A25" s="53"/>
      <c r="D25" s="145" t="e">
        <f t="shared" si="2"/>
        <v>#N/A</v>
      </c>
      <c r="E25" s="52">
        <f>IFERROR(VLOOKUP(B25,'Начисление очков_'!$L$4:$M$69,2,FALSE),0)</f>
        <v>0</v>
      </c>
      <c r="F25" s="144" t="e">
        <f>VLOOKUP(A25,'Парный рейтинг'!D$10:E$320,2,FALSE)</f>
        <v>#N/A</v>
      </c>
      <c r="G25" s="144" t="e">
        <f t="shared" ref="G25" si="25">G24</f>
        <v>#N/A</v>
      </c>
      <c r="I25" s="54" t="e">
        <f>MATCH(A25,'Парный рейтинг'!D$10:D$423,0)</f>
        <v>#N/A</v>
      </c>
      <c r="J25" s="52">
        <v>24</v>
      </c>
      <c r="K25" s="54" t="str">
        <f t="shared" si="0"/>
        <v/>
      </c>
      <c r="L25" s="55" t="e">
        <f t="shared" si="1"/>
        <v>#VALUE!</v>
      </c>
      <c r="O25" s="54" t="e">
        <f>IFERROR(I25,#REF!)</f>
        <v>#REF!</v>
      </c>
      <c r="Q25" s="52">
        <v>24</v>
      </c>
      <c r="R25" s="52">
        <v>24</v>
      </c>
      <c r="S25" s="52">
        <v>12</v>
      </c>
      <c r="T25" s="52">
        <v>16</v>
      </c>
      <c r="U25" s="52">
        <v>16</v>
      </c>
    </row>
    <row r="26" spans="1:21" ht="16.8" x14ac:dyDescent="0.45">
      <c r="A26" s="53"/>
      <c r="D26" s="145" t="e">
        <f t="shared" si="2"/>
        <v>#N/A</v>
      </c>
      <c r="E26" s="52">
        <f>IFERROR(VLOOKUP(B26,'Начисление очков_'!$L$4:$M$69,2,FALSE),0)</f>
        <v>0</v>
      </c>
      <c r="F26" s="144" t="e">
        <f>VLOOKUP(A26,'Парный рейтинг'!D$10:E$320,2,FALSE)</f>
        <v>#N/A</v>
      </c>
      <c r="G26" s="144" t="e">
        <f t="shared" ref="G26" si="26">F26+F27</f>
        <v>#N/A</v>
      </c>
      <c r="I26" s="54" t="e">
        <f>MATCH(A26,'Парный рейтинг'!D$10:D$423,0)</f>
        <v>#N/A</v>
      </c>
      <c r="J26" s="52">
        <v>32</v>
      </c>
      <c r="K26" s="54" t="str">
        <f t="shared" si="0"/>
        <v/>
      </c>
      <c r="L26" s="55" t="e">
        <f t="shared" si="1"/>
        <v>#VALUE!</v>
      </c>
      <c r="O26" s="54" t="e">
        <f>IFERROR(I26,#REF!)</f>
        <v>#REF!</v>
      </c>
      <c r="Q26" s="52">
        <v>32</v>
      </c>
      <c r="R26" s="52">
        <v>32</v>
      </c>
      <c r="S26" s="52">
        <v>16</v>
      </c>
      <c r="T26" s="52">
        <v>16</v>
      </c>
      <c r="U26" s="52">
        <v>16</v>
      </c>
    </row>
    <row r="27" spans="1:21" ht="21.75" customHeight="1" x14ac:dyDescent="0.45">
      <c r="A27" s="53"/>
      <c r="D27" s="145" t="e">
        <f t="shared" si="2"/>
        <v>#N/A</v>
      </c>
      <c r="E27" s="52">
        <f>IFERROR(VLOOKUP(B27,'Начисление очков_'!$L$4:$M$69,2,FALSE),0)</f>
        <v>0</v>
      </c>
      <c r="F27" s="144" t="e">
        <f>VLOOKUP(A27,'Парный рейтинг'!D$10:E$320,2,FALSE)</f>
        <v>#N/A</v>
      </c>
      <c r="G27" s="144" t="e">
        <f t="shared" ref="G27" si="27">G26</f>
        <v>#N/A</v>
      </c>
      <c r="I27" s="54" t="e">
        <f>MATCH(A27,'Парный рейтинг'!D$10:D$423,0)</f>
        <v>#N/A</v>
      </c>
      <c r="J27" s="52">
        <v>32</v>
      </c>
      <c r="K27" s="54" t="str">
        <f t="shared" si="0"/>
        <v/>
      </c>
      <c r="L27" s="55" t="e">
        <f t="shared" si="1"/>
        <v>#VALUE!</v>
      </c>
      <c r="O27" s="54" t="e">
        <f>IFERROR(I27,#REF!)</f>
        <v>#REF!</v>
      </c>
      <c r="Q27" s="52">
        <v>32</v>
      </c>
      <c r="R27" s="52">
        <v>32</v>
      </c>
      <c r="S27" s="52">
        <v>16</v>
      </c>
      <c r="T27" s="52">
        <v>16</v>
      </c>
      <c r="U27" s="52">
        <v>16</v>
      </c>
    </row>
    <row r="28" spans="1:21" ht="16.8" x14ac:dyDescent="0.45">
      <c r="A28" s="53"/>
      <c r="D28" s="145" t="e">
        <f t="shared" si="2"/>
        <v>#N/A</v>
      </c>
      <c r="E28" s="52">
        <f>IFERROR(VLOOKUP(B28,'Начисление очков_'!$L$4:$M$69,2,FALSE),0)</f>
        <v>0</v>
      </c>
      <c r="F28" s="144" t="e">
        <f>VLOOKUP(A28,'Парный рейтинг'!D$10:E$320,2,FALSE)</f>
        <v>#N/A</v>
      </c>
      <c r="G28" s="144" t="e">
        <f t="shared" ref="G28" si="28">F28+F29</f>
        <v>#N/A</v>
      </c>
      <c r="I28" s="54" t="e">
        <f>MATCH(A28,'Парный рейтинг'!D$10:D$423,0)</f>
        <v>#N/A</v>
      </c>
      <c r="J28" s="52">
        <v>32</v>
      </c>
      <c r="K28" s="54" t="str">
        <f t="shared" si="0"/>
        <v/>
      </c>
      <c r="L28" s="55" t="e">
        <f t="shared" si="1"/>
        <v>#VALUE!</v>
      </c>
      <c r="O28" s="54" t="e">
        <f>IFERROR(I28,#REF!)</f>
        <v>#REF!</v>
      </c>
      <c r="Q28" s="52">
        <v>32</v>
      </c>
      <c r="R28" s="52">
        <v>32</v>
      </c>
      <c r="S28" s="52">
        <v>16</v>
      </c>
      <c r="T28" s="52">
        <v>16</v>
      </c>
      <c r="U28" s="52">
        <v>16</v>
      </c>
    </row>
    <row r="29" spans="1:21" ht="16.8" x14ac:dyDescent="0.45">
      <c r="A29" s="53"/>
      <c r="D29" s="145" t="e">
        <f t="shared" si="2"/>
        <v>#N/A</v>
      </c>
      <c r="E29" s="52">
        <f>IFERROR(VLOOKUP(B29,'Начисление очков_'!$L$4:$M$69,2,FALSE),0)</f>
        <v>0</v>
      </c>
      <c r="F29" s="144" t="e">
        <f>VLOOKUP(A29,'Парный рейтинг'!D$10:E$320,2,FALSE)</f>
        <v>#N/A</v>
      </c>
      <c r="G29" s="144" t="e">
        <f t="shared" ref="G29" si="29">G28</f>
        <v>#N/A</v>
      </c>
      <c r="I29" s="54" t="e">
        <f>MATCH(A29,'Парный рейтинг'!D$10:D$423,0)</f>
        <v>#N/A</v>
      </c>
      <c r="J29" s="52">
        <v>32</v>
      </c>
      <c r="K29" s="54" t="str">
        <f t="shared" si="0"/>
        <v/>
      </c>
      <c r="L29" s="55" t="e">
        <f t="shared" si="1"/>
        <v>#VALUE!</v>
      </c>
      <c r="O29" s="54" t="e">
        <f>IFERROR(I29,#REF!)</f>
        <v>#REF!</v>
      </c>
      <c r="Q29" s="52">
        <v>32</v>
      </c>
      <c r="R29" s="52">
        <v>32</v>
      </c>
      <c r="S29" s="52">
        <v>16</v>
      </c>
      <c r="T29" s="52">
        <v>16</v>
      </c>
      <c r="U29" s="52">
        <v>16</v>
      </c>
    </row>
    <row r="30" spans="1:21" ht="16.8" x14ac:dyDescent="0.45">
      <c r="A30" s="53"/>
      <c r="B30" s="52">
        <v>24</v>
      </c>
      <c r="D30" s="145" t="e">
        <f t="shared" si="2"/>
        <v>#N/A</v>
      </c>
      <c r="E30" s="52">
        <f>IFERROR(VLOOKUP(B30,'Начисление очков_'!$L$4:$M$69,2,FALSE),0)</f>
        <v>12</v>
      </c>
      <c r="F30" s="144" t="e">
        <f>VLOOKUP(A30,'Парный рейтинг'!D$10:E$320,2,FALSE)</f>
        <v>#N/A</v>
      </c>
      <c r="G30" s="144" t="e">
        <f t="shared" ref="G30" si="30">F30+F31</f>
        <v>#N/A</v>
      </c>
      <c r="I30" s="54" t="e">
        <f>MATCH(A30,'Парный рейтинг'!D$10:D$423,0)</f>
        <v>#N/A</v>
      </c>
      <c r="J30" s="52">
        <v>32</v>
      </c>
      <c r="K30" s="54" t="str">
        <f t="shared" si="0"/>
        <v/>
      </c>
      <c r="L30" s="55" t="e">
        <f t="shared" si="1"/>
        <v>#VALUE!</v>
      </c>
      <c r="O30" s="54" t="e">
        <f>IFERROR(I30,#REF!)</f>
        <v>#REF!</v>
      </c>
      <c r="Q30" s="52">
        <v>32</v>
      </c>
      <c r="R30" s="52">
        <v>32</v>
      </c>
      <c r="S30" s="52">
        <v>16</v>
      </c>
      <c r="T30" s="52">
        <v>16</v>
      </c>
      <c r="U30" s="52">
        <v>16</v>
      </c>
    </row>
    <row r="31" spans="1:21" ht="16.8" x14ac:dyDescent="0.45">
      <c r="A31" s="53"/>
      <c r="B31" s="52">
        <v>24</v>
      </c>
      <c r="D31" s="145" t="e">
        <f t="shared" si="2"/>
        <v>#N/A</v>
      </c>
      <c r="E31" s="52">
        <f>IFERROR(VLOOKUP(B31,'Начисление очков_'!$L$4:$M$69,2,FALSE),0)</f>
        <v>12</v>
      </c>
      <c r="F31" s="144" t="e">
        <f>VLOOKUP(A31,'Парный рейтинг'!D$10:E$320,2,FALSE)</f>
        <v>#N/A</v>
      </c>
      <c r="G31" s="144" t="e">
        <f t="shared" ref="G31" si="31">G30</f>
        <v>#N/A</v>
      </c>
      <c r="I31" s="54" t="e">
        <f>MATCH(A31,'Парный рейтинг'!D$10:D$423,0)</f>
        <v>#N/A</v>
      </c>
      <c r="J31" s="52">
        <v>32</v>
      </c>
      <c r="K31" s="54" t="str">
        <f t="shared" si="0"/>
        <v/>
      </c>
      <c r="L31" s="55" t="e">
        <f t="shared" si="1"/>
        <v>#VALUE!</v>
      </c>
      <c r="O31" s="54" t="e">
        <f>IFERROR(I31,#REF!)</f>
        <v>#REF!</v>
      </c>
      <c r="Q31" s="52">
        <v>32</v>
      </c>
      <c r="R31" s="52">
        <v>32</v>
      </c>
      <c r="S31" s="52">
        <v>16</v>
      </c>
      <c r="T31" s="52">
        <v>16</v>
      </c>
      <c r="U31" s="52">
        <v>16</v>
      </c>
    </row>
    <row r="32" spans="1:21" ht="16.8" x14ac:dyDescent="0.45">
      <c r="A32" s="53"/>
      <c r="B32" s="52">
        <v>24</v>
      </c>
      <c r="D32" s="145" t="e">
        <f t="shared" si="2"/>
        <v>#N/A</v>
      </c>
      <c r="E32" s="52">
        <f>IFERROR(VLOOKUP(B32,'Начисление очков_'!$L$4:$M$69,2,FALSE),0)</f>
        <v>12</v>
      </c>
      <c r="F32" s="144" t="e">
        <f>VLOOKUP(A32,'Парный рейтинг'!D$10:E$320,2,FALSE)</f>
        <v>#N/A</v>
      </c>
      <c r="G32" s="144" t="e">
        <f t="shared" ref="G32" si="32">F32+F33</f>
        <v>#N/A</v>
      </c>
      <c r="I32" s="54" t="e">
        <f>MATCH(A32,'Парный рейтинг'!D$10:D$423,0)</f>
        <v>#N/A</v>
      </c>
      <c r="J32" s="52">
        <v>32</v>
      </c>
      <c r="K32" s="54" t="str">
        <f t="shared" si="0"/>
        <v/>
      </c>
      <c r="L32" s="55" t="e">
        <f t="shared" si="1"/>
        <v>#VALUE!</v>
      </c>
      <c r="O32" s="54" t="e">
        <f>IFERROR(I32,#REF!)</f>
        <v>#REF!</v>
      </c>
      <c r="Q32" s="52">
        <v>32</v>
      </c>
      <c r="R32" s="52">
        <v>32</v>
      </c>
      <c r="S32" s="52">
        <v>16</v>
      </c>
      <c r="T32" s="52">
        <v>16</v>
      </c>
      <c r="U32" s="52">
        <v>16</v>
      </c>
    </row>
    <row r="33" spans="1:21" ht="16.8" x14ac:dyDescent="0.45">
      <c r="A33" s="53"/>
      <c r="B33" s="52">
        <v>24</v>
      </c>
      <c r="D33" s="145" t="e">
        <f t="shared" si="2"/>
        <v>#N/A</v>
      </c>
      <c r="E33" s="52">
        <f>IFERROR(VLOOKUP(B33,'Начисление очков_'!$L$4:$M$69,2,FALSE),0)</f>
        <v>12</v>
      </c>
      <c r="F33" s="144" t="e">
        <f>VLOOKUP(A33,'Парный рейтинг'!D$10:E$320,2,FALSE)</f>
        <v>#N/A</v>
      </c>
      <c r="G33" s="144" t="e">
        <f t="shared" ref="G33" si="33">G32</f>
        <v>#N/A</v>
      </c>
      <c r="I33" s="54" t="e">
        <f>MATCH(A33,'Парный рейтинг'!D$10:D$423,0)</f>
        <v>#N/A</v>
      </c>
      <c r="J33" s="52">
        <v>32</v>
      </c>
      <c r="K33" s="54" t="str">
        <f t="shared" si="0"/>
        <v/>
      </c>
      <c r="L33" s="55" t="e">
        <f t="shared" si="1"/>
        <v>#VALUE!</v>
      </c>
      <c r="O33" s="54" t="e">
        <f>IFERROR(I33,#REF!)</f>
        <v>#REF!</v>
      </c>
      <c r="Q33" s="52">
        <v>32</v>
      </c>
      <c r="R33" s="52">
        <v>32</v>
      </c>
      <c r="S33" s="52">
        <v>16</v>
      </c>
      <c r="T33" s="52">
        <v>16</v>
      </c>
      <c r="U33" s="52">
        <v>16</v>
      </c>
    </row>
    <row r="34" spans="1:21" ht="16.8" x14ac:dyDescent="0.45">
      <c r="A34" s="53"/>
      <c r="B34" s="52">
        <v>24</v>
      </c>
      <c r="D34" s="145" t="e">
        <f t="shared" si="2"/>
        <v>#N/A</v>
      </c>
      <c r="E34" s="52">
        <f>IFERROR(VLOOKUP(B34,'Начисление очков_'!$L$4:$M$69,2,FALSE),0)</f>
        <v>12</v>
      </c>
      <c r="F34" s="144" t="e">
        <f>VLOOKUP(A34,'Парный рейтинг'!D$10:E$320,2,FALSE)</f>
        <v>#N/A</v>
      </c>
      <c r="G34" s="144" t="e">
        <f t="shared" ref="G34" si="34">F34+F35</f>
        <v>#N/A</v>
      </c>
      <c r="I34" s="54" t="e">
        <f>MATCH(A34,'Парный рейтинг'!D$10:D$423,0)</f>
        <v>#N/A</v>
      </c>
      <c r="J34" s="52">
        <f t="shared" si="4"/>
        <v>33</v>
      </c>
      <c r="K34" s="54" t="str">
        <f t="shared" ref="K34:K65" si="35">TRIM(A34)</f>
        <v/>
      </c>
      <c r="L34" s="55" t="e">
        <f t="shared" ref="L34:L65" si="36">MID(A34&amp;" "&amp;A34, FIND(" ",A34)+1,LEN(A34))</f>
        <v>#VALUE!</v>
      </c>
      <c r="O34" s="54" t="e">
        <f>IFERROR(I34,#REF!)</f>
        <v>#REF!</v>
      </c>
      <c r="Q34" s="52">
        <v>33</v>
      </c>
      <c r="R34" s="52">
        <v>33</v>
      </c>
      <c r="S34" s="52">
        <v>20</v>
      </c>
      <c r="T34" s="52">
        <v>18</v>
      </c>
      <c r="U34" s="52">
        <v>24</v>
      </c>
    </row>
    <row r="35" spans="1:21" ht="16.8" x14ac:dyDescent="0.45">
      <c r="A35" s="53"/>
      <c r="B35" s="52">
        <v>24</v>
      </c>
      <c r="D35" s="145" t="e">
        <f t="shared" si="2"/>
        <v>#N/A</v>
      </c>
      <c r="E35" s="52">
        <f>IFERROR(VLOOKUP(B35,'Начисление очков_'!$L$4:$M$69,2,FALSE),0)</f>
        <v>12</v>
      </c>
      <c r="F35" s="144" t="e">
        <f>VLOOKUP(A35,'Парный рейтинг'!D$10:E$320,2,FALSE)</f>
        <v>#N/A</v>
      </c>
      <c r="G35" s="144" t="e">
        <f t="shared" ref="G35" si="37">G34</f>
        <v>#N/A</v>
      </c>
      <c r="I35" s="54" t="e">
        <f>MATCH(A35,'Парный рейтинг'!D$10:D$423,0)</f>
        <v>#N/A</v>
      </c>
      <c r="J35" s="52">
        <f t="shared" si="4"/>
        <v>34</v>
      </c>
      <c r="K35" s="54" t="str">
        <f t="shared" si="35"/>
        <v/>
      </c>
      <c r="L35" s="55" t="e">
        <f t="shared" si="36"/>
        <v>#VALUE!</v>
      </c>
      <c r="O35" s="54" t="e">
        <f>IFERROR(I35,#REF!)</f>
        <v>#REF!</v>
      </c>
      <c r="Q35" s="52">
        <v>34</v>
      </c>
      <c r="R35" s="52">
        <v>34</v>
      </c>
      <c r="S35" s="52">
        <v>20</v>
      </c>
      <c r="T35" s="52">
        <v>18</v>
      </c>
      <c r="U35" s="52">
        <v>24</v>
      </c>
    </row>
    <row r="36" spans="1:21" ht="16.8" x14ac:dyDescent="0.45">
      <c r="A36" s="53"/>
      <c r="B36" s="52">
        <v>24</v>
      </c>
      <c r="D36" s="145" t="e">
        <f t="shared" si="2"/>
        <v>#N/A</v>
      </c>
      <c r="E36" s="52">
        <f>IFERROR(VLOOKUP(B36,'Начисление очков_'!$L$4:$M$69,2,FALSE),0)</f>
        <v>12</v>
      </c>
      <c r="F36" s="144" t="e">
        <f>VLOOKUP(A36,'Парный рейтинг'!D$10:E$320,2,FALSE)</f>
        <v>#N/A</v>
      </c>
      <c r="G36" s="144" t="e">
        <f t="shared" ref="G36" si="38">F36+F37</f>
        <v>#N/A</v>
      </c>
      <c r="I36" s="54" t="e">
        <f>MATCH(A36,'Парный рейтинг'!D$10:D$423,0)</f>
        <v>#N/A</v>
      </c>
      <c r="J36" s="52">
        <f t="shared" si="4"/>
        <v>35</v>
      </c>
      <c r="K36" s="54" t="str">
        <f t="shared" si="35"/>
        <v/>
      </c>
      <c r="L36" s="55" t="e">
        <f t="shared" si="36"/>
        <v>#VALUE!</v>
      </c>
      <c r="O36" s="54" t="e">
        <f>IFERROR(I36,#REF!)</f>
        <v>#REF!</v>
      </c>
      <c r="Q36" s="52">
        <v>36</v>
      </c>
      <c r="R36" s="52">
        <v>36</v>
      </c>
      <c r="S36" s="52">
        <v>20</v>
      </c>
      <c r="T36" s="52" t="s">
        <v>20</v>
      </c>
      <c r="U36" s="52">
        <v>24</v>
      </c>
    </row>
    <row r="37" spans="1:21" ht="16.8" x14ac:dyDescent="0.45">
      <c r="A37" s="53"/>
      <c r="B37" s="52">
        <v>24</v>
      </c>
      <c r="D37" s="145" t="e">
        <f t="shared" si="2"/>
        <v>#N/A</v>
      </c>
      <c r="E37" s="52">
        <f>IFERROR(VLOOKUP(B37,'Начисление очков_'!$L$4:$M$69,2,FALSE),0)</f>
        <v>12</v>
      </c>
      <c r="F37" s="144" t="e">
        <f>VLOOKUP(A37,'Парный рейтинг'!D$10:E$320,2,FALSE)</f>
        <v>#N/A</v>
      </c>
      <c r="G37" s="144" t="e">
        <f t="shared" ref="G37" si="39">G36</f>
        <v>#N/A</v>
      </c>
      <c r="I37" s="54" t="e">
        <f>MATCH(A37,'Парный рейтинг'!D$10:D$423,0)</f>
        <v>#N/A</v>
      </c>
      <c r="J37" s="52">
        <f t="shared" si="4"/>
        <v>36</v>
      </c>
      <c r="K37" s="54" t="str">
        <f t="shared" si="35"/>
        <v/>
      </c>
      <c r="L37" s="55" t="e">
        <f t="shared" si="36"/>
        <v>#VALUE!</v>
      </c>
      <c r="O37" s="54" t="e">
        <f>IFERROR(I37,#REF!)</f>
        <v>#REF!</v>
      </c>
      <c r="Q37" s="52">
        <v>36</v>
      </c>
      <c r="R37" s="52">
        <v>36</v>
      </c>
      <c r="S37" s="52">
        <v>20</v>
      </c>
      <c r="T37" s="52">
        <v>18</v>
      </c>
      <c r="U37" s="52">
        <v>24</v>
      </c>
    </row>
    <row r="38" spans="1:21" ht="16.8" x14ac:dyDescent="0.45">
      <c r="A38" s="53"/>
      <c r="B38" s="52">
        <v>32</v>
      </c>
      <c r="D38" s="145" t="e">
        <f t="shared" si="2"/>
        <v>#N/A</v>
      </c>
      <c r="E38" s="52">
        <f>IFERROR(VLOOKUP(B38,'Начисление очков_'!$L$4:$M$69,2,FALSE),0)</f>
        <v>10</v>
      </c>
      <c r="F38" s="144" t="e">
        <f>VLOOKUP(A38,'Парный рейтинг'!D$10:E$320,2,FALSE)</f>
        <v>#N/A</v>
      </c>
      <c r="G38" s="144" t="e">
        <f t="shared" ref="G38" si="40">F38+F39</f>
        <v>#N/A</v>
      </c>
      <c r="I38" s="54" t="e">
        <f>MATCH(A38,'Парный рейтинг'!D$10:D$423,0)</f>
        <v>#N/A</v>
      </c>
      <c r="J38" s="52">
        <f t="shared" si="4"/>
        <v>37</v>
      </c>
      <c r="K38" s="54" t="str">
        <f t="shared" si="35"/>
        <v/>
      </c>
      <c r="L38" s="55" t="e">
        <f t="shared" si="36"/>
        <v>#VALUE!</v>
      </c>
      <c r="O38" s="54" t="e">
        <f>IFERROR(I38,#REF!)</f>
        <v>#REF!</v>
      </c>
      <c r="Q38" s="52">
        <v>40</v>
      </c>
      <c r="R38" s="52">
        <v>40</v>
      </c>
      <c r="S38" s="52">
        <v>20</v>
      </c>
      <c r="T38" s="52">
        <v>20</v>
      </c>
      <c r="U38" s="52">
        <v>24</v>
      </c>
    </row>
    <row r="39" spans="1:21" ht="16.8" x14ac:dyDescent="0.45">
      <c r="A39" s="53"/>
      <c r="B39" s="52">
        <v>32</v>
      </c>
      <c r="D39" s="145" t="e">
        <f t="shared" si="2"/>
        <v>#N/A</v>
      </c>
      <c r="E39" s="52">
        <f>IFERROR(VLOOKUP(B39,'Начисление очков_'!$L$4:$M$69,2,FALSE),0)</f>
        <v>10</v>
      </c>
      <c r="F39" s="144" t="e">
        <f>VLOOKUP(A39,'Парный рейтинг'!D$10:E$320,2,FALSE)</f>
        <v>#N/A</v>
      </c>
      <c r="G39" s="144" t="e">
        <f t="shared" ref="G39" si="41">G38</f>
        <v>#N/A</v>
      </c>
      <c r="I39" s="54" t="e">
        <f>MATCH(A39,'Парный рейтинг'!D$10:D$423,0)</f>
        <v>#N/A</v>
      </c>
      <c r="J39" s="52">
        <f t="shared" si="4"/>
        <v>38</v>
      </c>
      <c r="K39" s="54" t="str">
        <f t="shared" si="35"/>
        <v/>
      </c>
      <c r="L39" s="55" t="e">
        <f t="shared" si="36"/>
        <v>#VALUE!</v>
      </c>
      <c r="O39" s="54" t="e">
        <f>IFERROR(I39,#REF!)</f>
        <v>#REF!</v>
      </c>
      <c r="Q39" s="52">
        <v>40</v>
      </c>
      <c r="R39" s="52">
        <v>40</v>
      </c>
      <c r="S39" s="52">
        <v>20</v>
      </c>
      <c r="T39" s="52">
        <v>20</v>
      </c>
      <c r="U39" s="52">
        <v>24</v>
      </c>
    </row>
    <row r="40" spans="1:21" ht="16.8" x14ac:dyDescent="0.45">
      <c r="A40" s="53"/>
      <c r="B40" s="52">
        <v>32</v>
      </c>
      <c r="D40" s="145" t="e">
        <f t="shared" si="2"/>
        <v>#N/A</v>
      </c>
      <c r="E40" s="52">
        <f>IFERROR(VLOOKUP(B40,'Начисление очков_'!$L$4:$M$69,2,FALSE),0)</f>
        <v>10</v>
      </c>
      <c r="F40" s="144" t="e">
        <f>VLOOKUP(A40,'Парный рейтинг'!D$10:E$320,2,FALSE)</f>
        <v>#N/A</v>
      </c>
      <c r="G40" s="144" t="e">
        <f t="shared" ref="G40" si="42">F40+F41</f>
        <v>#N/A</v>
      </c>
      <c r="I40" s="54" t="e">
        <f>MATCH(A40,'Парный рейтинг'!D$10:D$423,0)</f>
        <v>#N/A</v>
      </c>
      <c r="J40" s="52">
        <f t="shared" si="4"/>
        <v>39</v>
      </c>
      <c r="K40" s="54" t="str">
        <f t="shared" si="35"/>
        <v/>
      </c>
      <c r="L40" s="55" t="e">
        <f t="shared" si="36"/>
        <v>#VALUE!</v>
      </c>
      <c r="O40" s="54" t="e">
        <f>IFERROR(I40,#REF!)</f>
        <v>#REF!</v>
      </c>
      <c r="Q40" s="52">
        <v>40</v>
      </c>
      <c r="R40" s="52">
        <v>40</v>
      </c>
      <c r="S40" s="52">
        <v>20</v>
      </c>
      <c r="T40" s="52">
        <v>20</v>
      </c>
      <c r="U40" s="52">
        <v>24</v>
      </c>
    </row>
    <row r="41" spans="1:21" ht="16.8" x14ac:dyDescent="0.45">
      <c r="A41" s="53"/>
      <c r="B41" s="52">
        <v>32</v>
      </c>
      <c r="D41" s="145" t="e">
        <f t="shared" si="2"/>
        <v>#N/A</v>
      </c>
      <c r="E41" s="52">
        <f>IFERROR(VLOOKUP(B41,'Начисление очков_'!$L$4:$M$69,2,FALSE),0)</f>
        <v>10</v>
      </c>
      <c r="F41" s="144" t="e">
        <f>VLOOKUP(A41,'Парный рейтинг'!D$10:E$320,2,FALSE)</f>
        <v>#N/A</v>
      </c>
      <c r="G41" s="144" t="e">
        <f t="shared" ref="G41" si="43">G40</f>
        <v>#N/A</v>
      </c>
      <c r="I41" s="54" t="e">
        <f>MATCH(A41,'Парный рейтинг'!D$10:D$423,0)</f>
        <v>#N/A</v>
      </c>
      <c r="J41" s="52">
        <f t="shared" si="4"/>
        <v>40</v>
      </c>
      <c r="K41" s="54" t="str">
        <f t="shared" si="35"/>
        <v/>
      </c>
      <c r="L41" s="55" t="e">
        <f t="shared" si="36"/>
        <v>#VALUE!</v>
      </c>
      <c r="O41" s="54" t="e">
        <f>IFERROR(I41,#REF!)</f>
        <v>#REF!</v>
      </c>
      <c r="Q41" s="52">
        <v>40</v>
      </c>
      <c r="R41" s="52">
        <v>40</v>
      </c>
      <c r="S41" s="52">
        <v>20</v>
      </c>
      <c r="T41" s="52">
        <v>20</v>
      </c>
      <c r="U41" s="52">
        <v>24</v>
      </c>
    </row>
    <row r="42" spans="1:21" ht="16.8" x14ac:dyDescent="0.45">
      <c r="A42" s="53"/>
      <c r="B42" s="52">
        <v>32</v>
      </c>
      <c r="D42" s="145" t="e">
        <f t="shared" si="2"/>
        <v>#N/A</v>
      </c>
      <c r="E42" s="52">
        <f>IFERROR(VLOOKUP(B42,'Начисление очков_'!$L$4:$M$69,2,FALSE),0)</f>
        <v>10</v>
      </c>
      <c r="F42" s="144" t="e">
        <f>VLOOKUP(A42,'Парный рейтинг'!D$10:E$320,2,FALSE)</f>
        <v>#N/A</v>
      </c>
      <c r="G42" s="144" t="e">
        <f t="shared" ref="G42" si="44">F42+F43</f>
        <v>#N/A</v>
      </c>
      <c r="I42" s="54" t="e">
        <f>MATCH(A42,'Парный рейтинг'!D$10:D$423,0)</f>
        <v>#N/A</v>
      </c>
      <c r="J42" s="52">
        <f t="shared" si="4"/>
        <v>41</v>
      </c>
      <c r="K42" s="54" t="str">
        <f t="shared" si="35"/>
        <v/>
      </c>
      <c r="L42" s="55" t="e">
        <f t="shared" si="36"/>
        <v>#VALUE!</v>
      </c>
      <c r="O42" s="54" t="e">
        <f>IFERROR(I42,#REF!)</f>
        <v>#REF!</v>
      </c>
      <c r="Q42" s="52">
        <v>48</v>
      </c>
      <c r="R42" s="52">
        <v>48</v>
      </c>
      <c r="S42" s="52">
        <v>24</v>
      </c>
      <c r="T42" s="52">
        <v>24</v>
      </c>
      <c r="U42" s="52">
        <v>24</v>
      </c>
    </row>
    <row r="43" spans="1:21" ht="16.8" x14ac:dyDescent="0.45">
      <c r="A43" s="53"/>
      <c r="B43" s="52">
        <v>32</v>
      </c>
      <c r="D43" s="145" t="e">
        <f t="shared" si="2"/>
        <v>#N/A</v>
      </c>
      <c r="E43" s="52">
        <f>IFERROR(VLOOKUP(B43,'Начисление очков_'!$L$4:$M$69,2,FALSE),0)</f>
        <v>10</v>
      </c>
      <c r="F43" s="144" t="e">
        <f>VLOOKUP(A43,'Парный рейтинг'!D$10:E$320,2,FALSE)</f>
        <v>#N/A</v>
      </c>
      <c r="G43" s="144" t="e">
        <f t="shared" ref="G43" si="45">G42</f>
        <v>#N/A</v>
      </c>
      <c r="I43" s="54" t="e">
        <f>MATCH(A43,'Парный рейтинг'!D$10:D$423,0)</f>
        <v>#N/A</v>
      </c>
      <c r="J43" s="52">
        <f t="shared" si="4"/>
        <v>42</v>
      </c>
      <c r="K43" s="54" t="str">
        <f t="shared" si="35"/>
        <v/>
      </c>
      <c r="L43" s="55" t="e">
        <f t="shared" si="36"/>
        <v>#VALUE!</v>
      </c>
      <c r="O43" s="54" t="e">
        <f>IFERROR(I43,#REF!)</f>
        <v>#REF!</v>
      </c>
      <c r="Q43" s="52">
        <v>48</v>
      </c>
      <c r="R43" s="52">
        <v>48</v>
      </c>
      <c r="S43" s="52">
        <v>24</v>
      </c>
      <c r="T43" s="52">
        <v>24</v>
      </c>
      <c r="U43" s="52">
        <v>24</v>
      </c>
    </row>
    <row r="44" spans="1:21" ht="16.8" x14ac:dyDescent="0.45">
      <c r="A44" s="53"/>
      <c r="B44" s="52">
        <v>32</v>
      </c>
      <c r="D44" s="145" t="e">
        <f t="shared" si="2"/>
        <v>#N/A</v>
      </c>
      <c r="E44" s="52">
        <f>IFERROR(VLOOKUP(B44,'Начисление очков_'!$L$4:$M$69,2,FALSE),0)</f>
        <v>10</v>
      </c>
      <c r="F44" s="144" t="e">
        <f>VLOOKUP(A44,'Парный рейтинг'!D$10:E$320,2,FALSE)</f>
        <v>#N/A</v>
      </c>
      <c r="G44" s="144" t="e">
        <f t="shared" ref="G44" si="46">F44+F45</f>
        <v>#N/A</v>
      </c>
      <c r="I44" s="54" t="e">
        <f>MATCH(A44,'Парный рейтинг'!D$10:D$423,0)</f>
        <v>#N/A</v>
      </c>
      <c r="J44" s="52">
        <f t="shared" si="4"/>
        <v>43</v>
      </c>
      <c r="K44" s="54" t="str">
        <f t="shared" si="35"/>
        <v/>
      </c>
      <c r="L44" s="55" t="e">
        <f t="shared" si="36"/>
        <v>#VALUE!</v>
      </c>
      <c r="O44" s="54" t="e">
        <f>IFERROR(I44,#REF!)</f>
        <v>#REF!</v>
      </c>
      <c r="Q44" s="52">
        <v>48</v>
      </c>
      <c r="R44" s="52">
        <v>48</v>
      </c>
      <c r="S44" s="52">
        <v>24</v>
      </c>
      <c r="T44" s="52">
        <v>24</v>
      </c>
      <c r="U44" s="52">
        <v>24</v>
      </c>
    </row>
    <row r="45" spans="1:21" ht="16.8" x14ac:dyDescent="0.45">
      <c r="A45" s="53"/>
      <c r="B45" s="52">
        <v>32</v>
      </c>
      <c r="D45" s="145" t="e">
        <f t="shared" si="2"/>
        <v>#N/A</v>
      </c>
      <c r="E45" s="52">
        <f>IFERROR(VLOOKUP(B45,'Начисление очков_'!$L$4:$M$69,2,FALSE),0)</f>
        <v>10</v>
      </c>
      <c r="F45" s="144" t="e">
        <f>VLOOKUP(A45,'Парный рейтинг'!D$10:E$320,2,FALSE)</f>
        <v>#N/A</v>
      </c>
      <c r="G45" s="144" t="e">
        <f t="shared" ref="G45" si="47">G44</f>
        <v>#N/A</v>
      </c>
      <c r="I45" s="54" t="e">
        <f>MATCH(A45,'Парный рейтинг'!D$10:D$423,0)</f>
        <v>#N/A</v>
      </c>
      <c r="J45" s="52">
        <f t="shared" si="4"/>
        <v>44</v>
      </c>
      <c r="K45" s="54" t="str">
        <f t="shared" si="35"/>
        <v/>
      </c>
      <c r="L45" s="55" t="e">
        <f t="shared" si="36"/>
        <v>#VALUE!</v>
      </c>
      <c r="O45" s="54" t="e">
        <f>IFERROR(I45,#REF!)</f>
        <v>#REF!</v>
      </c>
      <c r="Q45" s="52">
        <v>48</v>
      </c>
      <c r="R45" s="52">
        <v>48</v>
      </c>
      <c r="S45" s="52">
        <v>24</v>
      </c>
      <c r="T45" s="52">
        <v>24</v>
      </c>
      <c r="U45" s="52">
        <v>24</v>
      </c>
    </row>
    <row r="46" spans="1:21" ht="16.8" x14ac:dyDescent="0.45">
      <c r="A46" s="53"/>
      <c r="B46" s="52">
        <v>32</v>
      </c>
      <c r="D46" s="145" t="e">
        <f t="shared" si="2"/>
        <v>#N/A</v>
      </c>
      <c r="E46" s="52">
        <f>IFERROR(VLOOKUP(B46,'Начисление очков_'!$L$4:$M$69,2,FALSE),0)</f>
        <v>10</v>
      </c>
      <c r="F46" s="144" t="e">
        <f>VLOOKUP(A46,'Парный рейтинг'!D$10:E$320,2,FALSE)</f>
        <v>#N/A</v>
      </c>
      <c r="G46" s="144" t="e">
        <f t="shared" ref="G46" si="48">F46+F47</f>
        <v>#N/A</v>
      </c>
      <c r="I46" s="54" t="e">
        <f>MATCH(A46,'Парный рейтинг'!D$10:D$423,0)</f>
        <v>#N/A</v>
      </c>
      <c r="J46" s="52">
        <f t="shared" si="4"/>
        <v>45</v>
      </c>
      <c r="K46" s="54" t="str">
        <f t="shared" si="35"/>
        <v/>
      </c>
      <c r="L46" s="55" t="e">
        <f t="shared" si="36"/>
        <v>#VALUE!</v>
      </c>
      <c r="O46" s="54" t="e">
        <f>IFERROR(I46,#REF!)</f>
        <v>#REF!</v>
      </c>
      <c r="Q46" s="52">
        <v>48</v>
      </c>
      <c r="R46" s="52">
        <v>48</v>
      </c>
      <c r="S46" s="52">
        <v>24</v>
      </c>
      <c r="T46" s="52">
        <v>24</v>
      </c>
      <c r="U46" s="52">
        <v>24</v>
      </c>
    </row>
    <row r="47" spans="1:21" ht="16.8" x14ac:dyDescent="0.45">
      <c r="A47" s="53"/>
      <c r="B47" s="52">
        <v>32</v>
      </c>
      <c r="D47" s="145" t="e">
        <f t="shared" si="2"/>
        <v>#N/A</v>
      </c>
      <c r="E47" s="52">
        <f>IFERROR(VLOOKUP(B47,'Начисление очков_'!$L$4:$M$69,2,FALSE),0)</f>
        <v>10</v>
      </c>
      <c r="F47" s="144" t="e">
        <f>VLOOKUP(A47,'Парный рейтинг'!D$10:E$320,2,FALSE)</f>
        <v>#N/A</v>
      </c>
      <c r="G47" s="144" t="e">
        <f t="shared" ref="G47" si="49">G46</f>
        <v>#N/A</v>
      </c>
      <c r="I47" s="54" t="e">
        <f>MATCH(A47,'Парный рейтинг'!D$10:D$423,0)</f>
        <v>#N/A</v>
      </c>
      <c r="J47" s="52">
        <f t="shared" si="4"/>
        <v>46</v>
      </c>
      <c r="K47" s="54" t="str">
        <f t="shared" si="35"/>
        <v/>
      </c>
      <c r="L47" s="55" t="e">
        <f t="shared" si="36"/>
        <v>#VALUE!</v>
      </c>
      <c r="O47" s="54" t="e">
        <f>IFERROR(I47,#REF!)</f>
        <v>#REF!</v>
      </c>
      <c r="Q47" s="52">
        <v>48</v>
      </c>
      <c r="R47" s="52">
        <v>48</v>
      </c>
      <c r="S47" s="52">
        <v>24</v>
      </c>
      <c r="T47" s="52">
        <v>24</v>
      </c>
      <c r="U47" s="52">
        <v>24</v>
      </c>
    </row>
    <row r="48" spans="1:21" ht="16.8" x14ac:dyDescent="0.45">
      <c r="A48" s="53"/>
      <c r="B48" s="52">
        <v>32</v>
      </c>
      <c r="D48" s="145" t="e">
        <f t="shared" si="2"/>
        <v>#N/A</v>
      </c>
      <c r="E48" s="52">
        <f>IFERROR(VLOOKUP(B48,'Начисление очков_'!$L$4:$M$69,2,FALSE),0)</f>
        <v>10</v>
      </c>
      <c r="F48" s="144" t="e">
        <f>VLOOKUP(A48,'Парный рейтинг'!D$10:E$320,2,FALSE)</f>
        <v>#N/A</v>
      </c>
      <c r="G48" s="144" t="e">
        <f t="shared" ref="G48" si="50">F48+F49</f>
        <v>#N/A</v>
      </c>
      <c r="I48" s="54" t="e">
        <f>MATCH(A48,'Парный рейтинг'!D$10:D$423,0)</f>
        <v>#N/A</v>
      </c>
      <c r="J48" s="52">
        <f t="shared" si="4"/>
        <v>47</v>
      </c>
      <c r="K48" s="54" t="str">
        <f t="shared" si="35"/>
        <v/>
      </c>
      <c r="L48" s="55" t="e">
        <f t="shared" si="36"/>
        <v>#VALUE!</v>
      </c>
      <c r="O48" s="54" t="e">
        <f>IFERROR(I48,#REF!)</f>
        <v>#REF!</v>
      </c>
      <c r="Q48" s="52">
        <v>48</v>
      </c>
      <c r="R48" s="52">
        <v>48</v>
      </c>
      <c r="S48" s="52">
        <v>24</v>
      </c>
      <c r="T48" s="52">
        <v>24</v>
      </c>
      <c r="U48" s="52">
        <v>24</v>
      </c>
    </row>
    <row r="49" spans="1:21" ht="16.8" x14ac:dyDescent="0.45">
      <c r="A49" s="53"/>
      <c r="B49" s="52">
        <v>32</v>
      </c>
      <c r="D49" s="145" t="e">
        <f t="shared" si="2"/>
        <v>#N/A</v>
      </c>
      <c r="E49" s="52">
        <f>IFERROR(VLOOKUP(B49,'Начисление очков_'!$L$4:$M$69,2,FALSE),0)</f>
        <v>10</v>
      </c>
      <c r="F49" s="144" t="e">
        <f>VLOOKUP(A49,'Парный рейтинг'!D$10:E$320,2,FALSE)</f>
        <v>#N/A</v>
      </c>
      <c r="G49" s="144" t="e">
        <f t="shared" ref="G49" si="51">G48</f>
        <v>#N/A</v>
      </c>
      <c r="I49" s="54" t="e">
        <f>MATCH(A49,'Парный рейтинг'!D$10:D$423,0)</f>
        <v>#N/A</v>
      </c>
      <c r="J49" s="52">
        <f t="shared" si="4"/>
        <v>48</v>
      </c>
      <c r="K49" s="54" t="str">
        <f t="shared" si="35"/>
        <v/>
      </c>
      <c r="L49" s="55" t="e">
        <f t="shared" si="36"/>
        <v>#VALUE!</v>
      </c>
      <c r="O49" s="54" t="e">
        <f>IFERROR(I49,#REF!)</f>
        <v>#REF!</v>
      </c>
      <c r="Q49" s="52">
        <v>48</v>
      </c>
      <c r="R49" s="52">
        <v>48</v>
      </c>
      <c r="S49" s="52">
        <v>24</v>
      </c>
      <c r="T49" s="52">
        <v>24</v>
      </c>
      <c r="U49" s="52">
        <v>24</v>
      </c>
    </row>
    <row r="50" spans="1:21" ht="16.8" x14ac:dyDescent="0.45">
      <c r="A50" s="53"/>
      <c r="B50" s="52">
        <v>40</v>
      </c>
      <c r="D50" s="145" t="e">
        <f t="shared" si="2"/>
        <v>#N/A</v>
      </c>
      <c r="E50" s="52">
        <f>IFERROR(VLOOKUP(B50,'Начисление очков_'!$L$4:$M$69,2,FALSE),0)</f>
        <v>5</v>
      </c>
      <c r="F50" s="144" t="e">
        <f>VLOOKUP(A50,'Парный рейтинг'!D$10:E$320,2,FALSE)</f>
        <v>#N/A</v>
      </c>
      <c r="G50" s="144" t="e">
        <f t="shared" ref="G50" si="52">F50+F51</f>
        <v>#N/A</v>
      </c>
      <c r="I50" s="54" t="e">
        <f>MATCH(A50,'Парный рейтинг'!D$10:D$423,0)</f>
        <v>#N/A</v>
      </c>
      <c r="J50" s="52">
        <f t="shared" si="4"/>
        <v>49</v>
      </c>
      <c r="K50" s="54" t="str">
        <f t="shared" si="35"/>
        <v/>
      </c>
      <c r="L50" s="55" t="e">
        <f t="shared" si="36"/>
        <v>#VALUE!</v>
      </c>
      <c r="O50" s="54" t="e">
        <f>IFERROR(I50,#REF!)</f>
        <v>#REF!</v>
      </c>
      <c r="Q50" s="52">
        <v>64</v>
      </c>
      <c r="R50" s="52">
        <v>49</v>
      </c>
      <c r="S50" s="52">
        <v>32</v>
      </c>
      <c r="T50" s="52">
        <v>32</v>
      </c>
      <c r="U50" s="52">
        <v>32</v>
      </c>
    </row>
    <row r="51" spans="1:21" ht="16.8" x14ac:dyDescent="0.45">
      <c r="A51" s="53"/>
      <c r="B51" s="52">
        <v>40</v>
      </c>
      <c r="D51" s="145" t="e">
        <f t="shared" si="2"/>
        <v>#N/A</v>
      </c>
      <c r="E51" s="52">
        <f>IFERROR(VLOOKUP(B51,'Начисление очков_'!$L$4:$M$69,2,FALSE),0)</f>
        <v>5</v>
      </c>
      <c r="F51" s="144" t="e">
        <f>VLOOKUP(A51,'Парный рейтинг'!D$10:E$320,2,FALSE)</f>
        <v>#N/A</v>
      </c>
      <c r="G51" s="144" t="e">
        <f t="shared" ref="G51" si="53">G50</f>
        <v>#N/A</v>
      </c>
      <c r="I51" s="54" t="e">
        <f>MATCH(A51,'Парный рейтинг'!D$10:D$423,0)</f>
        <v>#N/A</v>
      </c>
      <c r="J51" s="52">
        <f t="shared" si="4"/>
        <v>50</v>
      </c>
      <c r="K51" s="54" t="str">
        <f t="shared" si="35"/>
        <v/>
      </c>
      <c r="L51" s="55" t="e">
        <f t="shared" si="36"/>
        <v>#VALUE!</v>
      </c>
      <c r="O51" s="54" t="e">
        <f>IFERROR(I51,#REF!)</f>
        <v>#REF!</v>
      </c>
      <c r="Q51" s="52">
        <v>64</v>
      </c>
      <c r="R51" s="52">
        <v>50</v>
      </c>
      <c r="S51" s="52">
        <v>32</v>
      </c>
      <c r="T51" s="52">
        <v>32</v>
      </c>
      <c r="U51" s="52">
        <v>32</v>
      </c>
    </row>
    <row r="52" spans="1:21" ht="16.8" x14ac:dyDescent="0.45">
      <c r="A52" s="53"/>
      <c r="B52" s="52">
        <v>40</v>
      </c>
      <c r="D52" s="145" t="e">
        <f t="shared" si="2"/>
        <v>#N/A</v>
      </c>
      <c r="E52" s="52">
        <f>IFERROR(VLOOKUP(B52,'Начисление очков_'!$L$4:$M$69,2,FALSE),0)</f>
        <v>5</v>
      </c>
      <c r="F52" s="144" t="e">
        <f>VLOOKUP(A52,'Парный рейтинг'!D$10:E$320,2,FALSE)</f>
        <v>#N/A</v>
      </c>
      <c r="G52" s="144" t="e">
        <f t="shared" ref="G52" si="54">F52+F53</f>
        <v>#N/A</v>
      </c>
      <c r="I52" s="54" t="e">
        <f>MATCH(A52,'Парный рейтинг'!D$10:D$423,0)</f>
        <v>#N/A</v>
      </c>
      <c r="J52" s="52">
        <f t="shared" si="4"/>
        <v>51</v>
      </c>
      <c r="K52" s="54" t="str">
        <f t="shared" si="35"/>
        <v/>
      </c>
      <c r="L52" s="55" t="e">
        <f t="shared" si="36"/>
        <v>#VALUE!</v>
      </c>
      <c r="O52" s="54" t="e">
        <f>IFERROR(I52,#REF!)</f>
        <v>#REF!</v>
      </c>
      <c r="Q52" s="52">
        <v>64</v>
      </c>
      <c r="R52" s="52">
        <v>52</v>
      </c>
      <c r="S52" s="52">
        <v>32</v>
      </c>
      <c r="T52" s="52">
        <v>32</v>
      </c>
      <c r="U52" s="52">
        <v>32</v>
      </c>
    </row>
    <row r="53" spans="1:21" ht="16.8" x14ac:dyDescent="0.45">
      <c r="A53" s="53"/>
      <c r="B53" s="52">
        <v>40</v>
      </c>
      <c r="D53" s="145" t="e">
        <f t="shared" si="2"/>
        <v>#N/A</v>
      </c>
      <c r="E53" s="52">
        <f>IFERROR(VLOOKUP(B53,'Начисление очков_'!$L$4:$M$69,2,FALSE),0)</f>
        <v>5</v>
      </c>
      <c r="F53" s="144" t="e">
        <f>VLOOKUP(A53,'Парный рейтинг'!D$10:E$320,2,FALSE)</f>
        <v>#N/A</v>
      </c>
      <c r="G53" s="144" t="e">
        <f t="shared" ref="G53" si="55">G52</f>
        <v>#N/A</v>
      </c>
      <c r="I53" s="54" t="e">
        <f>MATCH(A53,'Парный рейтинг'!D$10:D$423,0)</f>
        <v>#N/A</v>
      </c>
      <c r="J53" s="52">
        <f t="shared" si="4"/>
        <v>52</v>
      </c>
      <c r="K53" s="54" t="str">
        <f t="shared" si="35"/>
        <v/>
      </c>
      <c r="L53" s="55" t="e">
        <f t="shared" si="36"/>
        <v>#VALUE!</v>
      </c>
      <c r="O53" s="54" t="e">
        <f>IFERROR(I53,#REF!)</f>
        <v>#REF!</v>
      </c>
      <c r="Q53" s="52">
        <v>64</v>
      </c>
      <c r="R53" s="52">
        <v>52</v>
      </c>
      <c r="S53" s="52">
        <v>32</v>
      </c>
      <c r="T53" s="52">
        <v>32</v>
      </c>
      <c r="U53" s="52">
        <v>32</v>
      </c>
    </row>
    <row r="54" spans="1:21" ht="16.8" x14ac:dyDescent="0.45">
      <c r="A54" s="53"/>
      <c r="B54" s="52">
        <v>40</v>
      </c>
      <c r="D54" s="145" t="e">
        <f t="shared" si="2"/>
        <v>#N/A</v>
      </c>
      <c r="E54" s="52">
        <f>IFERROR(VLOOKUP(B54,'Начисление очков_'!$L$4:$M$69,2,FALSE),0)</f>
        <v>5</v>
      </c>
      <c r="F54" s="144" t="e">
        <f>VLOOKUP(A54,'Парный рейтинг'!D$10:E$320,2,FALSE)</f>
        <v>#N/A</v>
      </c>
      <c r="G54" s="144" t="e">
        <f t="shared" ref="G54" si="56">F54+F55</f>
        <v>#N/A</v>
      </c>
      <c r="I54" s="54" t="e">
        <f>MATCH(A54,'Парный рейтинг'!D$10:D$423,0)</f>
        <v>#N/A</v>
      </c>
      <c r="J54" s="52">
        <f t="shared" si="4"/>
        <v>53</v>
      </c>
      <c r="K54" s="54" t="str">
        <f t="shared" si="35"/>
        <v/>
      </c>
      <c r="L54" s="55" t="e">
        <f t="shared" si="36"/>
        <v>#VALUE!</v>
      </c>
      <c r="O54" s="54" t="e">
        <f>IFERROR(I54,#REF!)</f>
        <v>#REF!</v>
      </c>
      <c r="Q54" s="52">
        <v>64</v>
      </c>
      <c r="R54" s="52">
        <v>56</v>
      </c>
      <c r="S54" s="52">
        <v>32</v>
      </c>
      <c r="T54" s="52">
        <v>32</v>
      </c>
      <c r="U54" s="52">
        <v>32</v>
      </c>
    </row>
    <row r="55" spans="1:21" ht="16.8" x14ac:dyDescent="0.45">
      <c r="A55" s="53"/>
      <c r="B55" s="52">
        <v>40</v>
      </c>
      <c r="D55" s="145" t="e">
        <f t="shared" si="2"/>
        <v>#N/A</v>
      </c>
      <c r="E55" s="52">
        <f>IFERROR(VLOOKUP(B55,'Начисление очков_'!$L$4:$M$69,2,FALSE),0)</f>
        <v>5</v>
      </c>
      <c r="F55" s="144" t="e">
        <f>VLOOKUP(A55,'Парный рейтинг'!D$10:E$320,2,FALSE)</f>
        <v>#N/A</v>
      </c>
      <c r="G55" s="144" t="e">
        <f t="shared" ref="G55" si="57">G54</f>
        <v>#N/A</v>
      </c>
      <c r="I55" s="54" t="e">
        <f>MATCH(A55,'Парный рейтинг'!D$10:D$423,0)</f>
        <v>#N/A</v>
      </c>
      <c r="J55" s="52">
        <f t="shared" si="4"/>
        <v>54</v>
      </c>
      <c r="K55" s="54" t="str">
        <f t="shared" si="35"/>
        <v/>
      </c>
      <c r="L55" s="55" t="e">
        <f t="shared" si="36"/>
        <v>#VALUE!</v>
      </c>
      <c r="O55" s="54" t="e">
        <f>IFERROR(I55,#REF!)</f>
        <v>#REF!</v>
      </c>
      <c r="Q55" s="52">
        <v>64</v>
      </c>
      <c r="R55" s="52">
        <v>56</v>
      </c>
      <c r="S55" s="52">
        <v>32</v>
      </c>
      <c r="T55" s="52">
        <v>32</v>
      </c>
      <c r="U55" s="52">
        <v>32</v>
      </c>
    </row>
    <row r="56" spans="1:21" ht="16.8" x14ac:dyDescent="0.45">
      <c r="A56" s="53"/>
      <c r="B56" s="52">
        <v>48</v>
      </c>
      <c r="D56" s="145" t="e">
        <f t="shared" si="2"/>
        <v>#N/A</v>
      </c>
      <c r="E56" s="52">
        <f>IFERROR(VLOOKUP(B56,'Начисление очков_'!$L$4:$M$69,2,FALSE),0)</f>
        <v>4</v>
      </c>
      <c r="F56" s="144" t="e">
        <f>VLOOKUP(A56,'Парный рейтинг'!D$10:E$320,2,FALSE)</f>
        <v>#N/A</v>
      </c>
      <c r="G56" s="144" t="e">
        <f t="shared" ref="G56" si="58">F56+F57</f>
        <v>#N/A</v>
      </c>
      <c r="I56" s="54" t="e">
        <f>MATCH(A56,'Парный рейтинг'!D$10:D$423,0)</f>
        <v>#N/A</v>
      </c>
      <c r="J56" s="52">
        <f t="shared" si="4"/>
        <v>55</v>
      </c>
      <c r="K56" s="54" t="str">
        <f t="shared" si="35"/>
        <v/>
      </c>
      <c r="L56" s="55" t="e">
        <f t="shared" si="36"/>
        <v>#VALUE!</v>
      </c>
      <c r="O56" s="54" t="e">
        <f>IFERROR(I56,#REF!)</f>
        <v>#REF!</v>
      </c>
      <c r="Q56" s="52">
        <v>64</v>
      </c>
      <c r="R56" s="52">
        <v>56</v>
      </c>
      <c r="S56" s="52">
        <v>32</v>
      </c>
      <c r="T56" s="52">
        <v>32</v>
      </c>
      <c r="U56" s="52">
        <v>32</v>
      </c>
    </row>
    <row r="57" spans="1:21" ht="16.8" x14ac:dyDescent="0.45">
      <c r="A57" s="53"/>
      <c r="B57" s="52">
        <v>48</v>
      </c>
      <c r="D57" s="145" t="e">
        <f t="shared" si="2"/>
        <v>#N/A</v>
      </c>
      <c r="E57" s="52">
        <f>IFERROR(VLOOKUP(B57,'Начисление очков_'!$L$4:$M$69,2,FALSE),0)</f>
        <v>4</v>
      </c>
      <c r="F57" s="144" t="e">
        <f>VLOOKUP(A57,'Парный рейтинг'!D$10:E$320,2,FALSE)</f>
        <v>#N/A</v>
      </c>
      <c r="G57" s="144" t="e">
        <f t="shared" ref="G57" si="59">G56</f>
        <v>#N/A</v>
      </c>
      <c r="I57" s="54" t="e">
        <f>MATCH(A57,'Парный рейтинг'!D$10:D$423,0)</f>
        <v>#N/A</v>
      </c>
      <c r="J57" s="52">
        <f t="shared" si="4"/>
        <v>56</v>
      </c>
      <c r="K57" s="54" t="str">
        <f t="shared" si="35"/>
        <v/>
      </c>
      <c r="L57" s="55" t="e">
        <f t="shared" si="36"/>
        <v>#VALUE!</v>
      </c>
      <c r="O57" s="54" t="e">
        <f>IFERROR(I57,#REF!)</f>
        <v>#REF!</v>
      </c>
      <c r="Q57" s="52">
        <v>64</v>
      </c>
      <c r="R57" s="52">
        <v>56</v>
      </c>
      <c r="S57" s="52">
        <v>32</v>
      </c>
      <c r="T57" s="52">
        <v>32</v>
      </c>
      <c r="U57" s="52">
        <v>32</v>
      </c>
    </row>
    <row r="58" spans="1:21" ht="16.8" x14ac:dyDescent="0.45">
      <c r="A58" s="53"/>
      <c r="B58" s="52">
        <v>48</v>
      </c>
      <c r="D58" s="145" t="e">
        <f t="shared" si="2"/>
        <v>#N/A</v>
      </c>
      <c r="E58" s="52">
        <f>IFERROR(VLOOKUP(B58,'Начисление очков_'!$L$4:$M$69,2,FALSE),0)</f>
        <v>4</v>
      </c>
      <c r="F58" s="144" t="e">
        <f>VLOOKUP(A58,'Парный рейтинг'!D$10:E$320,2,FALSE)</f>
        <v>#N/A</v>
      </c>
      <c r="G58" s="144" t="e">
        <f t="shared" ref="G58" si="60">F58+F59</f>
        <v>#N/A</v>
      </c>
      <c r="I58" s="54" t="e">
        <f>MATCH(A58,'Парный рейтинг'!D$10:D$423,0)</f>
        <v>#N/A</v>
      </c>
      <c r="J58" s="52">
        <f t="shared" si="4"/>
        <v>57</v>
      </c>
      <c r="K58" s="54" t="str">
        <f t="shared" si="35"/>
        <v/>
      </c>
      <c r="L58" s="55" t="e">
        <f t="shared" si="36"/>
        <v>#VALUE!</v>
      </c>
      <c r="O58" s="54" t="e">
        <f>IFERROR(I58,#REF!)</f>
        <v>#REF!</v>
      </c>
      <c r="Q58" s="52">
        <v>64</v>
      </c>
      <c r="R58" s="52">
        <v>58</v>
      </c>
      <c r="S58" s="52">
        <v>32</v>
      </c>
      <c r="T58" s="52">
        <v>32</v>
      </c>
      <c r="U58" s="52">
        <v>32</v>
      </c>
    </row>
    <row r="59" spans="1:21" ht="16.8" x14ac:dyDescent="0.45">
      <c r="A59" s="53"/>
      <c r="B59" s="52">
        <v>48</v>
      </c>
      <c r="D59" s="145" t="e">
        <f t="shared" si="2"/>
        <v>#N/A</v>
      </c>
      <c r="E59" s="52">
        <f>IFERROR(VLOOKUP(B59,'Начисление очков_'!$L$4:$M$69,2,FALSE),0)</f>
        <v>4</v>
      </c>
      <c r="F59" s="144" t="e">
        <f>VLOOKUP(A59,'Парный рейтинг'!D$10:E$320,2,FALSE)</f>
        <v>#N/A</v>
      </c>
      <c r="G59" s="144" t="e">
        <f t="shared" ref="G59" si="61">G58</f>
        <v>#N/A</v>
      </c>
      <c r="I59" s="54" t="e">
        <f>MATCH(A59,'Парный рейтинг'!D$10:D$423,0)</f>
        <v>#N/A</v>
      </c>
      <c r="J59" s="52">
        <f t="shared" si="4"/>
        <v>58</v>
      </c>
      <c r="K59" s="54" t="str">
        <f t="shared" si="35"/>
        <v/>
      </c>
      <c r="L59" s="55" t="e">
        <f t="shared" si="36"/>
        <v>#VALUE!</v>
      </c>
      <c r="O59" s="54" t="e">
        <f>IFERROR(I59,#REF!)</f>
        <v>#REF!</v>
      </c>
      <c r="Q59" s="52">
        <v>64</v>
      </c>
      <c r="R59" s="52">
        <v>60</v>
      </c>
      <c r="S59" s="52">
        <v>32</v>
      </c>
      <c r="T59" s="52">
        <v>32</v>
      </c>
      <c r="U59" s="52">
        <v>32</v>
      </c>
    </row>
    <row r="60" spans="1:21" ht="16.8" x14ac:dyDescent="0.45">
      <c r="A60" s="53"/>
      <c r="B60" s="52">
        <v>48</v>
      </c>
      <c r="D60" s="145" t="e">
        <f t="shared" si="2"/>
        <v>#N/A</v>
      </c>
      <c r="E60" s="52">
        <f>IFERROR(VLOOKUP(B60,'Начисление очков_'!$L$4:$M$69,2,FALSE),0)</f>
        <v>4</v>
      </c>
      <c r="F60" s="144" t="e">
        <f>VLOOKUP(A60,'Парный рейтинг'!D$10:E$320,2,FALSE)</f>
        <v>#N/A</v>
      </c>
      <c r="G60" s="144" t="e">
        <f t="shared" ref="G60" si="62">F60+F61</f>
        <v>#N/A</v>
      </c>
      <c r="I60" s="54" t="e">
        <f>MATCH(A60,'Парный рейтинг'!D$10:D$423,0)</f>
        <v>#N/A</v>
      </c>
      <c r="J60" s="52">
        <f t="shared" si="4"/>
        <v>59</v>
      </c>
      <c r="K60" s="54" t="str">
        <f t="shared" si="35"/>
        <v/>
      </c>
      <c r="L60" s="55" t="e">
        <f t="shared" si="36"/>
        <v>#VALUE!</v>
      </c>
      <c r="O60" s="54" t="e">
        <f>IFERROR(I60,#REF!)</f>
        <v>#REF!</v>
      </c>
      <c r="Q60" s="52">
        <v>64</v>
      </c>
      <c r="R60" s="52">
        <v>60</v>
      </c>
      <c r="S60" s="52">
        <v>32</v>
      </c>
      <c r="T60" s="52">
        <v>32</v>
      </c>
      <c r="U60" s="52">
        <v>32</v>
      </c>
    </row>
    <row r="61" spans="1:21" ht="16.8" x14ac:dyDescent="0.45">
      <c r="A61" s="53"/>
      <c r="B61" s="52">
        <v>48</v>
      </c>
      <c r="D61" s="145" t="e">
        <f t="shared" si="2"/>
        <v>#N/A</v>
      </c>
      <c r="E61" s="52">
        <f>IFERROR(VLOOKUP(B61,'Начисление очков_'!$L$4:$M$69,2,FALSE),0)</f>
        <v>4</v>
      </c>
      <c r="F61" s="144" t="e">
        <f>VLOOKUP(A61,'Парный рейтинг'!D$10:E$320,2,FALSE)</f>
        <v>#N/A</v>
      </c>
      <c r="G61" s="144" t="e">
        <f t="shared" ref="G61" si="63">G60</f>
        <v>#N/A</v>
      </c>
      <c r="I61" s="54" t="e">
        <f>MATCH(A61,'Парный рейтинг'!D$10:D$423,0)</f>
        <v>#N/A</v>
      </c>
      <c r="J61" s="52">
        <f t="shared" si="4"/>
        <v>60</v>
      </c>
      <c r="K61" s="54" t="str">
        <f t="shared" si="35"/>
        <v/>
      </c>
      <c r="L61" s="55" t="e">
        <f t="shared" si="36"/>
        <v>#VALUE!</v>
      </c>
      <c r="O61" s="54" t="e">
        <f>IFERROR(I61,#REF!)</f>
        <v>#REF!</v>
      </c>
      <c r="Q61" s="52">
        <v>64</v>
      </c>
      <c r="R61" s="52">
        <v>64</v>
      </c>
      <c r="S61" s="52">
        <v>32</v>
      </c>
      <c r="T61" s="52">
        <v>32</v>
      </c>
      <c r="U61" s="52">
        <v>32</v>
      </c>
    </row>
    <row r="62" spans="1:21" ht="16.8" x14ac:dyDescent="0.45">
      <c r="A62" s="53"/>
      <c r="B62" s="52">
        <v>48</v>
      </c>
      <c r="D62" s="145" t="e">
        <f t="shared" si="2"/>
        <v>#N/A</v>
      </c>
      <c r="E62" s="52">
        <f>IFERROR(VLOOKUP(B62,'Начисление очков_'!$L$4:$M$69,2,FALSE),0)</f>
        <v>4</v>
      </c>
      <c r="F62" s="144" t="e">
        <f>VLOOKUP(A62,'Парный рейтинг'!D$10:E$320,2,FALSE)</f>
        <v>#N/A</v>
      </c>
      <c r="G62" s="144" t="e">
        <f t="shared" ref="G62" si="64">F62+F63</f>
        <v>#N/A</v>
      </c>
      <c r="I62" s="54" t="e">
        <f>MATCH(A62,'Парный рейтинг'!D$10:D$423,0)</f>
        <v>#N/A</v>
      </c>
      <c r="J62" s="52">
        <f t="shared" si="4"/>
        <v>61</v>
      </c>
      <c r="K62" s="54" t="str">
        <f t="shared" si="35"/>
        <v/>
      </c>
      <c r="L62" s="55" t="e">
        <f t="shared" si="36"/>
        <v>#VALUE!</v>
      </c>
      <c r="O62" s="54" t="e">
        <f>IFERROR(I62,#REF!)</f>
        <v>#REF!</v>
      </c>
      <c r="Q62" s="52">
        <v>64</v>
      </c>
      <c r="R62" s="52">
        <v>64</v>
      </c>
      <c r="S62" s="52">
        <v>32</v>
      </c>
      <c r="T62" s="52">
        <v>32</v>
      </c>
      <c r="U62" s="52">
        <v>32</v>
      </c>
    </row>
    <row r="63" spans="1:21" ht="16.8" x14ac:dyDescent="0.45">
      <c r="A63" s="53"/>
      <c r="B63" s="52">
        <v>48</v>
      </c>
      <c r="D63" s="145" t="e">
        <f t="shared" si="2"/>
        <v>#N/A</v>
      </c>
      <c r="E63" s="52">
        <f>IFERROR(VLOOKUP(B63,'Начисление очков_'!$L$4:$M$69,2,FALSE),0)</f>
        <v>4</v>
      </c>
      <c r="F63" s="144" t="e">
        <f>VLOOKUP(A63,'Парный рейтинг'!D$10:E$320,2,FALSE)</f>
        <v>#N/A</v>
      </c>
      <c r="G63" s="144" t="e">
        <f t="shared" ref="G63" si="65">G62</f>
        <v>#N/A</v>
      </c>
      <c r="I63" s="54" t="e">
        <f>MATCH(A63,'Парный рейтинг'!D$10:D$423,0)</f>
        <v>#N/A</v>
      </c>
      <c r="J63" s="52">
        <f t="shared" si="4"/>
        <v>62</v>
      </c>
      <c r="K63" s="54" t="str">
        <f t="shared" si="35"/>
        <v/>
      </c>
      <c r="L63" s="55" t="e">
        <f t="shared" si="36"/>
        <v>#VALUE!</v>
      </c>
      <c r="O63" s="54" t="e">
        <f>IFERROR(I63,#REF!)</f>
        <v>#REF!</v>
      </c>
      <c r="Q63" s="52">
        <v>64</v>
      </c>
      <c r="R63" s="52">
        <v>64</v>
      </c>
      <c r="S63" s="52">
        <v>32</v>
      </c>
      <c r="T63" s="52">
        <v>32</v>
      </c>
      <c r="U63" s="52">
        <v>32</v>
      </c>
    </row>
    <row r="64" spans="1:21" ht="16.8" x14ac:dyDescent="0.45">
      <c r="A64" s="53"/>
      <c r="B64" s="52">
        <v>48</v>
      </c>
      <c r="D64" s="145" t="e">
        <f t="shared" si="2"/>
        <v>#N/A</v>
      </c>
      <c r="E64" s="52">
        <f>IFERROR(VLOOKUP(B64,'Начисление очков_'!$L$4:$M$69,2,FALSE),0)</f>
        <v>4</v>
      </c>
      <c r="F64" s="144" t="e">
        <f>VLOOKUP(A64,'Парный рейтинг'!D$10:E$320,2,FALSE)</f>
        <v>#N/A</v>
      </c>
      <c r="G64" s="144" t="e">
        <f t="shared" ref="G64" si="66">F64+F65</f>
        <v>#N/A</v>
      </c>
      <c r="I64" s="54" t="e">
        <f>MATCH(A64,'Парный рейтинг'!D$10:D$423,0)</f>
        <v>#N/A</v>
      </c>
      <c r="J64" s="52">
        <f t="shared" si="4"/>
        <v>63</v>
      </c>
      <c r="K64" s="54" t="str">
        <f t="shared" si="35"/>
        <v/>
      </c>
      <c r="L64" s="55" t="e">
        <f t="shared" si="36"/>
        <v>#VALUE!</v>
      </c>
      <c r="O64" s="54" t="e">
        <f>IFERROR(I64,#REF!)</f>
        <v>#REF!</v>
      </c>
      <c r="Q64" s="52">
        <v>64</v>
      </c>
      <c r="R64" s="52">
        <v>64</v>
      </c>
      <c r="S64" s="52">
        <v>32</v>
      </c>
      <c r="T64" s="52">
        <v>32</v>
      </c>
      <c r="U64" s="52">
        <v>32</v>
      </c>
    </row>
    <row r="65" spans="1:21" ht="16.8" x14ac:dyDescent="0.45">
      <c r="A65" s="53"/>
      <c r="B65" s="52">
        <v>48</v>
      </c>
      <c r="D65" s="145" t="e">
        <f t="shared" si="2"/>
        <v>#N/A</v>
      </c>
      <c r="E65" s="52">
        <f>IFERROR(VLOOKUP(B65,'Начисление очков_'!$L$4:$M$69,2,FALSE),0)</f>
        <v>4</v>
      </c>
      <c r="F65" s="144" t="e">
        <f>VLOOKUP(A65,'Парный рейтинг'!D$10:E$320,2,FALSE)</f>
        <v>#N/A</v>
      </c>
      <c r="G65" s="144" t="e">
        <f t="shared" ref="G65" si="67">G64</f>
        <v>#N/A</v>
      </c>
      <c r="I65" s="54" t="e">
        <f>MATCH(A65,'Парный рейтинг'!D$10:D$423,0)</f>
        <v>#N/A</v>
      </c>
      <c r="J65" s="52">
        <f t="shared" si="4"/>
        <v>64</v>
      </c>
      <c r="K65" s="54" t="str">
        <f t="shared" si="35"/>
        <v/>
      </c>
      <c r="L65" s="55" t="e">
        <f t="shared" si="36"/>
        <v>#VALUE!</v>
      </c>
      <c r="O65" s="54" t="e">
        <f>IFERROR(I65,#REF!)</f>
        <v>#REF!</v>
      </c>
      <c r="Q65" s="52">
        <v>64</v>
      </c>
      <c r="R65" s="52">
        <v>64</v>
      </c>
      <c r="S65" s="52">
        <v>32</v>
      </c>
      <c r="T65" s="52">
        <v>32</v>
      </c>
      <c r="U65" s="52">
        <v>32</v>
      </c>
    </row>
    <row r="66" spans="1:21" ht="16.8" x14ac:dyDescent="0.45">
      <c r="A66" s="53"/>
      <c r="B66" s="52">
        <v>48</v>
      </c>
      <c r="D66" s="145" t="e">
        <f t="shared" si="2"/>
        <v>#N/A</v>
      </c>
      <c r="E66" s="52">
        <f>IFERROR(VLOOKUP(B66,'Начисление очков_'!$L$4:$M$69,2,FALSE),0)</f>
        <v>4</v>
      </c>
      <c r="F66" s="144" t="e">
        <f>VLOOKUP(A66,'Парный рейтинг'!D$10:E$320,2,FALSE)</f>
        <v>#N/A</v>
      </c>
      <c r="G66" s="144" t="e">
        <f t="shared" ref="G66" si="68">F66+F67</f>
        <v>#N/A</v>
      </c>
      <c r="I66" s="54" t="e">
        <f>MATCH(A66,'Парный рейтинг'!D$10:D$423,0)</f>
        <v>#N/A</v>
      </c>
      <c r="J66" s="52">
        <f t="shared" si="4"/>
        <v>65</v>
      </c>
      <c r="K66" s="54" t="str">
        <f t="shared" ref="K66:K97" si="69">TRIM(A66)</f>
        <v/>
      </c>
      <c r="L66" s="55" t="e">
        <f t="shared" ref="L66:L97" si="70">MID(A66&amp;" "&amp;A66, FIND(" ",A66)+1,LEN(A66))</f>
        <v>#VALUE!</v>
      </c>
      <c r="O66" s="54" t="e">
        <f>IFERROR(I66,#REF!)</f>
        <v>#REF!</v>
      </c>
      <c r="Q66" s="52">
        <v>65</v>
      </c>
      <c r="R66" s="52">
        <v>65</v>
      </c>
      <c r="S66" s="52">
        <v>32</v>
      </c>
      <c r="T66" s="52">
        <v>32</v>
      </c>
      <c r="U66" s="52">
        <v>65</v>
      </c>
    </row>
    <row r="67" spans="1:21" ht="16.8" x14ac:dyDescent="0.45">
      <c r="A67" s="53"/>
      <c r="B67" s="52">
        <v>48</v>
      </c>
      <c r="D67" s="145" t="e">
        <f t="shared" si="2"/>
        <v>#N/A</v>
      </c>
      <c r="E67" s="52">
        <f>IFERROR(VLOOKUP(B67,'Начисление очков_'!$L$4:$M$69,2,FALSE),0)</f>
        <v>4</v>
      </c>
      <c r="F67" s="144" t="e">
        <f>VLOOKUP(A67,'Парный рейтинг'!D$10:E$320,2,FALSE)</f>
        <v>#N/A</v>
      </c>
      <c r="G67" s="144" t="e">
        <f t="shared" ref="G67" si="71">G66</f>
        <v>#N/A</v>
      </c>
      <c r="I67" s="54" t="e">
        <f>MATCH(A67,'Парный рейтинг'!D$10:D$423,0)</f>
        <v>#N/A</v>
      </c>
      <c r="J67" s="52">
        <f t="shared" si="4"/>
        <v>66</v>
      </c>
      <c r="K67" s="54" t="str">
        <f t="shared" si="69"/>
        <v/>
      </c>
      <c r="L67" s="55" t="e">
        <f t="shared" si="70"/>
        <v>#VALUE!</v>
      </c>
      <c r="O67" s="54" t="e">
        <f>IFERROR(I67,#REF!)</f>
        <v>#REF!</v>
      </c>
      <c r="Q67" s="52">
        <v>66</v>
      </c>
      <c r="R67" s="52">
        <v>66</v>
      </c>
      <c r="S67" s="52">
        <v>66</v>
      </c>
      <c r="T67" s="52">
        <v>66</v>
      </c>
      <c r="U67" s="52">
        <v>66</v>
      </c>
    </row>
    <row r="68" spans="1:21" ht="16.8" x14ac:dyDescent="0.45">
      <c r="A68" s="53"/>
      <c r="B68" s="52">
        <v>48</v>
      </c>
      <c r="D68" s="145" t="e">
        <f t="shared" ref="D68:D73" si="72">E68*(F68/G68)</f>
        <v>#N/A</v>
      </c>
      <c r="E68" s="52">
        <f>IFERROR(VLOOKUP(B68,'Начисление очков_'!$L$4:$M$69,2,FALSE),0)</f>
        <v>4</v>
      </c>
      <c r="F68" s="144" t="e">
        <f>VLOOKUP(A68,'Парный рейтинг'!D$10:E$320,2,FALSE)</f>
        <v>#N/A</v>
      </c>
      <c r="G68" s="144" t="e">
        <f t="shared" ref="G68" si="73">F68+F69</f>
        <v>#N/A</v>
      </c>
      <c r="I68" s="54" t="e">
        <f>MATCH(A68,'Парный рейтинг'!D$10:D$423,0)</f>
        <v>#N/A</v>
      </c>
      <c r="J68" s="52">
        <f t="shared" ref="J68:J129" si="74">J67+1</f>
        <v>67</v>
      </c>
      <c r="K68" s="54" t="str">
        <f t="shared" si="69"/>
        <v/>
      </c>
      <c r="L68" s="55" t="e">
        <f t="shared" si="70"/>
        <v>#VALUE!</v>
      </c>
      <c r="O68" s="54" t="e">
        <f>IFERROR(I68,#REF!)</f>
        <v>#REF!</v>
      </c>
      <c r="Q68" s="52">
        <v>68</v>
      </c>
      <c r="R68" s="52">
        <v>68</v>
      </c>
      <c r="S68" s="52">
        <v>68</v>
      </c>
      <c r="T68" s="52">
        <v>68</v>
      </c>
      <c r="U68" s="52">
        <v>68</v>
      </c>
    </row>
    <row r="69" spans="1:21" ht="16.8" x14ac:dyDescent="0.45">
      <c r="A69" s="53"/>
      <c r="B69" s="52">
        <v>48</v>
      </c>
      <c r="D69" s="145" t="e">
        <f t="shared" si="72"/>
        <v>#N/A</v>
      </c>
      <c r="E69" s="52">
        <f>IFERROR(VLOOKUP(B69,'Начисление очков_'!$L$4:$M$69,2,FALSE),0)</f>
        <v>4</v>
      </c>
      <c r="F69" s="144" t="e">
        <f>VLOOKUP(A69,'Парный рейтинг'!D$10:E$320,2,FALSE)</f>
        <v>#N/A</v>
      </c>
      <c r="G69" s="144" t="e">
        <f t="shared" ref="G69" si="75">G68</f>
        <v>#N/A</v>
      </c>
      <c r="I69" s="54" t="e">
        <f>MATCH(A69,'Парный рейтинг'!D$10:D$423,0)</f>
        <v>#N/A</v>
      </c>
      <c r="J69" s="52">
        <f t="shared" si="74"/>
        <v>68</v>
      </c>
      <c r="K69" s="54" t="str">
        <f t="shared" si="69"/>
        <v/>
      </c>
      <c r="L69" s="55" t="e">
        <f t="shared" si="70"/>
        <v>#VALUE!</v>
      </c>
      <c r="O69" s="54" t="e">
        <f>IFERROR(I69,#REF!)</f>
        <v>#REF!</v>
      </c>
      <c r="Q69" s="52">
        <v>68</v>
      </c>
      <c r="R69" s="52">
        <v>68</v>
      </c>
      <c r="S69" s="52">
        <v>68</v>
      </c>
      <c r="T69" s="52">
        <v>68</v>
      </c>
      <c r="U69" s="52">
        <v>68</v>
      </c>
    </row>
    <row r="70" spans="1:21" ht="16.8" x14ac:dyDescent="0.45">
      <c r="A70" s="53"/>
      <c r="B70" s="52">
        <v>48</v>
      </c>
      <c r="D70" s="145" t="e">
        <f t="shared" si="72"/>
        <v>#N/A</v>
      </c>
      <c r="E70" s="52">
        <f>IFERROR(VLOOKUP(B70,'Начисление очков_'!$L$4:$M$69,2,FALSE),0)</f>
        <v>4</v>
      </c>
      <c r="F70" s="144" t="e">
        <f>VLOOKUP(A70,'Парный рейтинг'!D$10:E$320,2,FALSE)</f>
        <v>#N/A</v>
      </c>
      <c r="G70" s="144" t="e">
        <f t="shared" ref="G70" si="76">F70+F71</f>
        <v>#N/A</v>
      </c>
      <c r="I70" s="54" t="e">
        <f>MATCH(A70,'Парный рейтинг'!D$10:D$423,0)</f>
        <v>#N/A</v>
      </c>
      <c r="J70" s="52">
        <f t="shared" si="74"/>
        <v>69</v>
      </c>
      <c r="K70" s="54" t="str">
        <f t="shared" si="69"/>
        <v/>
      </c>
      <c r="L70" s="55" t="e">
        <f t="shared" si="70"/>
        <v>#VALUE!</v>
      </c>
      <c r="O70" s="54" t="e">
        <f>IFERROR(I70,#REF!)</f>
        <v>#REF!</v>
      </c>
      <c r="Q70" s="52">
        <v>70</v>
      </c>
      <c r="R70" s="52">
        <v>70</v>
      </c>
      <c r="S70" s="52">
        <v>70</v>
      </c>
      <c r="T70" s="52">
        <v>70</v>
      </c>
      <c r="U70" s="52">
        <v>70</v>
      </c>
    </row>
    <row r="71" spans="1:21" ht="16.8" x14ac:dyDescent="0.45">
      <c r="A71" s="53"/>
      <c r="B71" s="52">
        <v>48</v>
      </c>
      <c r="D71" s="145" t="e">
        <f t="shared" si="72"/>
        <v>#N/A</v>
      </c>
      <c r="E71" s="52">
        <f>IFERROR(VLOOKUP(B71,'Начисление очков_'!$L$4:$M$69,2,FALSE),0)</f>
        <v>4</v>
      </c>
      <c r="F71" s="144" t="e">
        <f>VLOOKUP(A71,'Парный рейтинг'!D$10:E$320,2,FALSE)</f>
        <v>#N/A</v>
      </c>
      <c r="G71" s="144" t="e">
        <f t="shared" ref="G71" si="77">G70</f>
        <v>#N/A</v>
      </c>
      <c r="I71" s="54" t="e">
        <f>MATCH(A71,'Парный рейтинг'!D$10:D$423,0)</f>
        <v>#N/A</v>
      </c>
      <c r="J71" s="52">
        <f t="shared" si="74"/>
        <v>70</v>
      </c>
      <c r="K71" s="54" t="str">
        <f t="shared" si="69"/>
        <v/>
      </c>
      <c r="L71" s="55" t="e">
        <f t="shared" si="70"/>
        <v>#VALUE!</v>
      </c>
      <c r="O71" s="54" t="e">
        <f>IFERROR(I71,#REF!)</f>
        <v>#REF!</v>
      </c>
      <c r="Q71" s="52">
        <v>70</v>
      </c>
      <c r="R71" s="52">
        <v>70</v>
      </c>
      <c r="S71" s="52">
        <v>70</v>
      </c>
      <c r="T71" s="52">
        <v>70</v>
      </c>
      <c r="U71" s="52">
        <v>70</v>
      </c>
    </row>
    <row r="72" spans="1:21" ht="16.8" x14ac:dyDescent="0.45">
      <c r="A72" s="53"/>
      <c r="B72" s="52">
        <v>48</v>
      </c>
      <c r="D72" s="145" t="e">
        <f t="shared" si="72"/>
        <v>#N/A</v>
      </c>
      <c r="E72" s="52">
        <f>IFERROR(VLOOKUP(B72,'Начисление очков_'!$L$4:$M$69,2,FALSE),0)</f>
        <v>4</v>
      </c>
      <c r="F72" s="144" t="e">
        <f>VLOOKUP(A72,'Парный рейтинг'!D$10:E$320,2,FALSE)</f>
        <v>#N/A</v>
      </c>
      <c r="G72" s="144" t="e">
        <f t="shared" ref="G72" si="78">F72+F73</f>
        <v>#N/A</v>
      </c>
      <c r="I72" s="54" t="e">
        <f>MATCH(A72,'Парный рейтинг'!D$10:D$423,0)</f>
        <v>#N/A</v>
      </c>
      <c r="J72" s="52">
        <f t="shared" si="74"/>
        <v>71</v>
      </c>
      <c r="K72" s="54" t="str">
        <f t="shared" si="69"/>
        <v/>
      </c>
      <c r="L72" s="55" t="e">
        <f t="shared" si="70"/>
        <v>#VALUE!</v>
      </c>
      <c r="O72" s="54" t="e">
        <f>IFERROR(I72,#REF!)</f>
        <v>#REF!</v>
      </c>
      <c r="Q72" s="52">
        <v>71</v>
      </c>
      <c r="R72" s="52">
        <v>71</v>
      </c>
      <c r="S72" s="52">
        <v>71</v>
      </c>
      <c r="T72" s="52">
        <v>71</v>
      </c>
      <c r="U72" s="52">
        <v>71</v>
      </c>
    </row>
    <row r="73" spans="1:21" ht="16.8" x14ac:dyDescent="0.45">
      <c r="A73" s="53"/>
      <c r="B73" s="52">
        <v>48</v>
      </c>
      <c r="D73" s="145" t="e">
        <f t="shared" si="72"/>
        <v>#N/A</v>
      </c>
      <c r="E73" s="52">
        <f>IFERROR(VLOOKUP(B73,'Начисление очков_'!$L$4:$M$69,2,FALSE),0)</f>
        <v>4</v>
      </c>
      <c r="F73" s="144" t="e">
        <f>VLOOKUP(A73,'Парный рейтинг'!D$10:E$320,2,FALSE)</f>
        <v>#N/A</v>
      </c>
      <c r="G73" s="144" t="e">
        <f t="shared" ref="G73" si="79">G72</f>
        <v>#N/A</v>
      </c>
      <c r="I73" s="54" t="e">
        <f>MATCH(A73,'Парный рейтинг'!D$10:D$423,0)</f>
        <v>#N/A</v>
      </c>
      <c r="J73" s="52">
        <f t="shared" si="74"/>
        <v>72</v>
      </c>
      <c r="K73" s="54" t="str">
        <f t="shared" si="69"/>
        <v/>
      </c>
      <c r="L73" s="55" t="e">
        <f t="shared" si="70"/>
        <v>#VALUE!</v>
      </c>
      <c r="O73" s="54" t="e">
        <f>IFERROR(I73,#REF!)</f>
        <v>#REF!</v>
      </c>
      <c r="Q73" s="52">
        <v>72</v>
      </c>
      <c r="R73" s="52">
        <v>72</v>
      </c>
      <c r="S73" s="52">
        <v>72</v>
      </c>
      <c r="T73" s="52">
        <v>72</v>
      </c>
      <c r="U73" s="52">
        <v>72</v>
      </c>
    </row>
    <row r="74" spans="1:21" ht="16.8" x14ac:dyDescent="0.45">
      <c r="A74" s="53"/>
      <c r="B74" s="52">
        <v>73</v>
      </c>
      <c r="D74" s="53"/>
      <c r="E74" s="52">
        <f>IFERROR(VLOOKUP(B74,'Начисление очков_'!$L$4:$M$69,2,FALSE),0)</f>
        <v>0</v>
      </c>
      <c r="F74" s="144" t="e">
        <f>VLOOKUP(A74,'Парный рейтинг'!D$10:E$320,2,FALSE)</f>
        <v>#N/A</v>
      </c>
      <c r="G74" s="144" t="e">
        <f t="shared" ref="G74" si="80">F74+F75</f>
        <v>#N/A</v>
      </c>
      <c r="I74" s="54" t="e">
        <f>MATCH(A74,'Парный рейтинг'!D$10:D$423,0)</f>
        <v>#N/A</v>
      </c>
      <c r="J74" s="52">
        <f t="shared" si="74"/>
        <v>73</v>
      </c>
      <c r="K74" s="54" t="str">
        <f t="shared" si="69"/>
        <v/>
      </c>
      <c r="L74" s="55" t="e">
        <f t="shared" si="70"/>
        <v>#VALUE!</v>
      </c>
      <c r="O74" s="54" t="e">
        <f>IFERROR(I74,#REF!)</f>
        <v>#REF!</v>
      </c>
      <c r="Q74" s="52">
        <v>73</v>
      </c>
      <c r="R74" s="52">
        <v>73</v>
      </c>
      <c r="S74" s="52">
        <v>73</v>
      </c>
      <c r="T74" s="52">
        <v>73</v>
      </c>
      <c r="U74" s="52">
        <v>73</v>
      </c>
    </row>
    <row r="75" spans="1:21" ht="16.8" x14ac:dyDescent="0.45">
      <c r="A75" s="53"/>
      <c r="B75" s="52">
        <v>74</v>
      </c>
      <c r="D75" s="53"/>
      <c r="E75" s="52">
        <f>IFERROR(VLOOKUP(B75,'Начисление очков_'!$L$4:$M$69,2,FALSE),0)</f>
        <v>0</v>
      </c>
      <c r="F75" s="144" t="e">
        <f>VLOOKUP(A75,'Парный рейтинг'!D$10:E$320,2,FALSE)</f>
        <v>#N/A</v>
      </c>
      <c r="G75" s="144" t="e">
        <f t="shared" ref="G75" si="81">G74</f>
        <v>#N/A</v>
      </c>
      <c r="I75" s="54" t="e">
        <f>MATCH(A75,'Парный рейтинг'!D$10:D$423,0)</f>
        <v>#N/A</v>
      </c>
      <c r="J75" s="52">
        <f t="shared" si="74"/>
        <v>74</v>
      </c>
      <c r="K75" s="54" t="str">
        <f t="shared" si="69"/>
        <v/>
      </c>
      <c r="L75" s="55" t="e">
        <f t="shared" si="70"/>
        <v>#VALUE!</v>
      </c>
      <c r="O75" s="54" t="e">
        <f>IFERROR(I75,#REF!)</f>
        <v>#REF!</v>
      </c>
      <c r="Q75" s="52">
        <v>74</v>
      </c>
      <c r="R75" s="52">
        <v>74</v>
      </c>
      <c r="S75" s="52">
        <v>74</v>
      </c>
      <c r="T75" s="52">
        <v>74</v>
      </c>
      <c r="U75" s="52">
        <v>74</v>
      </c>
    </row>
    <row r="76" spans="1:21" ht="16.8" x14ac:dyDescent="0.45">
      <c r="A76" s="53"/>
      <c r="B76" s="52">
        <v>76</v>
      </c>
      <c r="D76" s="53"/>
      <c r="E76" s="52">
        <f>IFERROR(VLOOKUP(B76,'Начисление очков_'!$L$4:$M$69,2,FALSE),0)</f>
        <v>0</v>
      </c>
      <c r="F76" s="144" t="e">
        <f>VLOOKUP(A76,'Парный рейтинг'!D$10:E$320,2,FALSE)</f>
        <v>#N/A</v>
      </c>
      <c r="G76" s="144" t="e">
        <f t="shared" ref="G76" si="82">F76+F77</f>
        <v>#N/A</v>
      </c>
      <c r="I76" s="54" t="e">
        <f>MATCH(A76,'Парный рейтинг'!D$10:D$423,0)</f>
        <v>#N/A</v>
      </c>
      <c r="J76" s="52">
        <f t="shared" si="74"/>
        <v>75</v>
      </c>
      <c r="K76" s="54" t="str">
        <f t="shared" si="69"/>
        <v/>
      </c>
      <c r="L76" s="55" t="e">
        <f t="shared" si="70"/>
        <v>#VALUE!</v>
      </c>
      <c r="O76" s="54" t="e">
        <f>IFERROR(I76,#REF!)</f>
        <v>#REF!</v>
      </c>
      <c r="Q76" s="52">
        <v>76</v>
      </c>
      <c r="R76" s="52">
        <v>76</v>
      </c>
      <c r="S76" s="52">
        <v>76</v>
      </c>
      <c r="T76" s="52">
        <v>76</v>
      </c>
      <c r="U76" s="52">
        <v>76</v>
      </c>
    </row>
    <row r="77" spans="1:21" ht="16.8" x14ac:dyDescent="0.45">
      <c r="A77" s="53"/>
      <c r="B77" s="52">
        <v>76</v>
      </c>
      <c r="D77" s="53"/>
      <c r="E77" s="52">
        <f>IFERROR(VLOOKUP(B77,'Начисление очков_'!$L$4:$M$69,2,FALSE),0)</f>
        <v>0</v>
      </c>
      <c r="F77" s="144" t="e">
        <f>VLOOKUP(A77,'Парный рейтинг'!D$10:E$320,2,FALSE)</f>
        <v>#N/A</v>
      </c>
      <c r="G77" s="144" t="e">
        <f t="shared" ref="G77" si="83">G76</f>
        <v>#N/A</v>
      </c>
      <c r="I77" s="54" t="e">
        <f>MATCH(A77,'Парный рейтинг'!D$10:D$423,0)</f>
        <v>#N/A</v>
      </c>
      <c r="J77" s="52">
        <f t="shared" si="74"/>
        <v>76</v>
      </c>
      <c r="K77" s="54" t="str">
        <f t="shared" si="69"/>
        <v/>
      </c>
      <c r="L77" s="55" t="e">
        <f t="shared" si="70"/>
        <v>#VALUE!</v>
      </c>
      <c r="O77" s="54" t="e">
        <f>IFERROR(I77,#REF!)</f>
        <v>#REF!</v>
      </c>
      <c r="Q77" s="52">
        <v>76</v>
      </c>
      <c r="R77" s="52">
        <v>76</v>
      </c>
      <c r="S77" s="52">
        <v>76</v>
      </c>
      <c r="T77" s="52">
        <v>76</v>
      </c>
      <c r="U77" s="52">
        <v>76</v>
      </c>
    </row>
    <row r="78" spans="1:21" ht="16.8" x14ac:dyDescent="0.45">
      <c r="A78" s="53"/>
      <c r="B78" s="52">
        <v>77</v>
      </c>
      <c r="D78" s="53"/>
      <c r="E78" s="52">
        <f>IFERROR(VLOOKUP(B78,'Начисление очков_'!$L$4:$M$69,2,FALSE),0)</f>
        <v>0</v>
      </c>
      <c r="F78" s="144" t="e">
        <f>VLOOKUP(A78,'Парный рейтинг'!D$10:E$320,2,FALSE)</f>
        <v>#N/A</v>
      </c>
      <c r="G78" s="144" t="e">
        <f t="shared" ref="G78" si="84">F78+F79</f>
        <v>#N/A</v>
      </c>
      <c r="I78" s="54" t="e">
        <f>MATCH(A78,'Парный рейтинг'!D$10:D$423,0)</f>
        <v>#N/A</v>
      </c>
      <c r="J78" s="52">
        <f t="shared" si="74"/>
        <v>77</v>
      </c>
      <c r="K78" s="54" t="str">
        <f t="shared" si="69"/>
        <v/>
      </c>
      <c r="L78" s="55" t="e">
        <f t="shared" si="70"/>
        <v>#VALUE!</v>
      </c>
      <c r="O78" s="54" t="e">
        <f>IFERROR(I78,#REF!)</f>
        <v>#REF!</v>
      </c>
      <c r="Q78" s="52">
        <v>80</v>
      </c>
      <c r="R78" s="52">
        <v>80</v>
      </c>
      <c r="S78" s="52">
        <v>80</v>
      </c>
      <c r="T78" s="52">
        <v>80</v>
      </c>
      <c r="U78" s="52">
        <v>80</v>
      </c>
    </row>
    <row r="79" spans="1:21" ht="16.8" x14ac:dyDescent="0.45">
      <c r="A79" s="53"/>
      <c r="B79" s="52">
        <v>78</v>
      </c>
      <c r="D79" s="53"/>
      <c r="E79" s="52">
        <f>IFERROR(VLOOKUP(B79,'Начисление очков_'!$L$4:$M$69,2,FALSE),0)</f>
        <v>0</v>
      </c>
      <c r="F79" s="144" t="e">
        <f>VLOOKUP(A79,'Парный рейтинг'!D$10:E$320,2,FALSE)</f>
        <v>#N/A</v>
      </c>
      <c r="G79" s="144" t="e">
        <f t="shared" ref="G79" si="85">G78</f>
        <v>#N/A</v>
      </c>
      <c r="I79" s="54" t="e">
        <f>MATCH(A79,'Парный рейтинг'!D$10:D$423,0)</f>
        <v>#N/A</v>
      </c>
      <c r="J79" s="52">
        <f t="shared" si="74"/>
        <v>78</v>
      </c>
      <c r="K79" s="54" t="str">
        <f t="shared" si="69"/>
        <v/>
      </c>
      <c r="L79" s="55" t="e">
        <f t="shared" si="70"/>
        <v>#VALUE!</v>
      </c>
      <c r="O79" s="54" t="e">
        <f>IFERROR(I79,#REF!)</f>
        <v>#REF!</v>
      </c>
      <c r="Q79" s="52">
        <v>80</v>
      </c>
      <c r="R79" s="52">
        <v>80</v>
      </c>
      <c r="S79" s="52">
        <v>80</v>
      </c>
      <c r="T79" s="52">
        <v>80</v>
      </c>
      <c r="U79" s="52">
        <v>80</v>
      </c>
    </row>
    <row r="80" spans="1:21" ht="16.8" x14ac:dyDescent="0.45">
      <c r="A80" s="53"/>
      <c r="B80" s="52">
        <v>80</v>
      </c>
      <c r="D80" s="53"/>
      <c r="E80" s="52">
        <f>IFERROR(VLOOKUP(B80,'Начисление очков_'!$L$4:$M$69,2,FALSE),0)</f>
        <v>0</v>
      </c>
      <c r="F80" s="144" t="e">
        <f>VLOOKUP(A80,'Парный рейтинг'!D$10:E$320,2,FALSE)</f>
        <v>#N/A</v>
      </c>
      <c r="G80" s="144" t="e">
        <f t="shared" ref="G80" si="86">F80+F81</f>
        <v>#N/A</v>
      </c>
      <c r="I80" s="54" t="e">
        <f>MATCH(A80,'Парный рейтинг'!D$10:D$423,0)</f>
        <v>#N/A</v>
      </c>
      <c r="J80" s="52">
        <f t="shared" si="74"/>
        <v>79</v>
      </c>
      <c r="K80" s="54" t="str">
        <f t="shared" si="69"/>
        <v/>
      </c>
      <c r="L80" s="55" t="e">
        <f t="shared" si="70"/>
        <v>#VALUE!</v>
      </c>
      <c r="O80" s="54" t="e">
        <f>IFERROR(I80,#REF!)</f>
        <v>#REF!</v>
      </c>
      <c r="Q80" s="52">
        <v>80</v>
      </c>
      <c r="R80" s="52">
        <v>80</v>
      </c>
      <c r="S80" s="52">
        <v>80</v>
      </c>
      <c r="T80" s="52">
        <v>80</v>
      </c>
      <c r="U80" s="52">
        <v>80</v>
      </c>
    </row>
    <row r="81" spans="1:21" ht="16.8" x14ac:dyDescent="0.45">
      <c r="A81" s="53"/>
      <c r="B81" s="52">
        <v>80</v>
      </c>
      <c r="D81" s="53"/>
      <c r="E81" s="52">
        <f>IFERROR(VLOOKUP(B81,'Начисление очков_'!$L$4:$M$69,2,FALSE),0)</f>
        <v>0</v>
      </c>
      <c r="F81" s="144" t="e">
        <f>VLOOKUP(A81,'Парный рейтинг'!D$10:E$320,2,FALSE)</f>
        <v>#N/A</v>
      </c>
      <c r="G81" s="144" t="e">
        <f t="shared" ref="G81" si="87">G80</f>
        <v>#N/A</v>
      </c>
      <c r="I81" s="54" t="e">
        <f>MATCH(A81,'Парный рейтинг'!D$10:D$423,0)</f>
        <v>#N/A</v>
      </c>
      <c r="J81" s="52">
        <f t="shared" si="74"/>
        <v>80</v>
      </c>
      <c r="K81" s="54" t="str">
        <f t="shared" si="69"/>
        <v/>
      </c>
      <c r="L81" s="55" t="e">
        <f t="shared" si="70"/>
        <v>#VALUE!</v>
      </c>
      <c r="O81" s="54" t="e">
        <f>IFERROR(I81,#REF!)</f>
        <v>#REF!</v>
      </c>
      <c r="Q81" s="52">
        <v>80</v>
      </c>
      <c r="R81" s="52">
        <v>80</v>
      </c>
      <c r="S81" s="52">
        <v>80</v>
      </c>
      <c r="T81" s="52">
        <v>80</v>
      </c>
      <c r="U81" s="52">
        <v>80</v>
      </c>
    </row>
    <row r="82" spans="1:21" ht="16.8" x14ac:dyDescent="0.45">
      <c r="A82" s="53"/>
      <c r="B82" s="52">
        <v>81</v>
      </c>
      <c r="D82" s="53"/>
      <c r="E82" s="52">
        <f>IFERROR(VLOOKUP(B82,'Начисление очков_'!$L$4:$M$69,2,FALSE),0)</f>
        <v>0</v>
      </c>
      <c r="F82" s="144" t="e">
        <f>VLOOKUP(A82,'Парный рейтинг'!D$10:E$320,2,FALSE)</f>
        <v>#N/A</v>
      </c>
      <c r="G82" s="144" t="e">
        <f t="shared" ref="G82" si="88">F82+F83</f>
        <v>#N/A</v>
      </c>
      <c r="I82" s="54" t="e">
        <f>MATCH(A82,'Парный рейтинг'!D$10:D$423,0)</f>
        <v>#N/A</v>
      </c>
      <c r="J82" s="52">
        <f t="shared" si="74"/>
        <v>81</v>
      </c>
      <c r="K82" s="54" t="str">
        <f t="shared" si="69"/>
        <v/>
      </c>
      <c r="L82" s="55" t="e">
        <f t="shared" si="70"/>
        <v>#VALUE!</v>
      </c>
      <c r="O82" s="54" t="e">
        <f>IFERROR(I82,#REF!)</f>
        <v>#REF!</v>
      </c>
      <c r="Q82" s="52">
        <v>82</v>
      </c>
      <c r="R82" s="52">
        <v>82</v>
      </c>
      <c r="S82" s="52">
        <v>82</v>
      </c>
      <c r="T82" s="52">
        <v>82</v>
      </c>
      <c r="U82" s="52">
        <v>82</v>
      </c>
    </row>
    <row r="83" spans="1:21" ht="16.8" x14ac:dyDescent="0.45">
      <c r="A83" s="53"/>
      <c r="B83" s="52">
        <v>82</v>
      </c>
      <c r="D83" s="53"/>
      <c r="E83" s="52">
        <f>IFERROR(VLOOKUP(B83,'Начисление очков_'!$L$4:$M$69,2,FALSE),0)</f>
        <v>0</v>
      </c>
      <c r="F83" s="144" t="e">
        <f>VLOOKUP(A83,'Парный рейтинг'!D$10:E$320,2,FALSE)</f>
        <v>#N/A</v>
      </c>
      <c r="G83" s="144" t="e">
        <f t="shared" ref="G83" si="89">G82</f>
        <v>#N/A</v>
      </c>
      <c r="I83" s="54" t="e">
        <f>MATCH(A83,'Парный рейтинг'!D$10:D$423,0)</f>
        <v>#N/A</v>
      </c>
      <c r="J83" s="52">
        <f t="shared" si="74"/>
        <v>82</v>
      </c>
      <c r="K83" s="54" t="str">
        <f t="shared" si="69"/>
        <v/>
      </c>
      <c r="L83" s="55" t="e">
        <f t="shared" si="70"/>
        <v>#VALUE!</v>
      </c>
      <c r="O83" s="54" t="e">
        <f>IFERROR(I83,#REF!)</f>
        <v>#REF!</v>
      </c>
      <c r="Q83" s="52">
        <v>82</v>
      </c>
      <c r="R83" s="52">
        <v>82</v>
      </c>
      <c r="S83" s="52">
        <v>82</v>
      </c>
      <c r="T83" s="52">
        <v>82</v>
      </c>
      <c r="U83" s="52">
        <v>82</v>
      </c>
    </row>
    <row r="84" spans="1:21" ht="16.8" x14ac:dyDescent="0.45">
      <c r="A84" s="53"/>
      <c r="B84" s="52">
        <v>84</v>
      </c>
      <c r="D84" s="53"/>
      <c r="E84" s="52">
        <f>IFERROR(VLOOKUP(B84,'Начисление очков_'!$L$4:$M$69,2,FALSE),0)</f>
        <v>0</v>
      </c>
      <c r="F84" s="144" t="e">
        <f>VLOOKUP(A84,'Парный рейтинг'!D$10:E$320,2,FALSE)</f>
        <v>#N/A</v>
      </c>
      <c r="G84" s="144" t="e">
        <f t="shared" ref="G84" si="90">F84+F85</f>
        <v>#N/A</v>
      </c>
      <c r="I84" s="54" t="e">
        <f>MATCH(A84,'Парный рейтинг'!D$10:D$423,0)</f>
        <v>#N/A</v>
      </c>
      <c r="J84" s="52">
        <f t="shared" si="74"/>
        <v>83</v>
      </c>
      <c r="K84" s="54" t="str">
        <f t="shared" si="69"/>
        <v/>
      </c>
      <c r="L84" s="55" t="e">
        <f t="shared" si="70"/>
        <v>#VALUE!</v>
      </c>
      <c r="O84" s="54" t="e">
        <f>IFERROR(I84,#REF!)</f>
        <v>#REF!</v>
      </c>
      <c r="Q84" s="52">
        <v>84</v>
      </c>
      <c r="R84" s="52">
        <v>84</v>
      </c>
      <c r="S84" s="52">
        <v>84</v>
      </c>
      <c r="T84" s="52">
        <v>84</v>
      </c>
      <c r="U84" s="52">
        <v>84</v>
      </c>
    </row>
    <row r="85" spans="1:21" ht="16.8" x14ac:dyDescent="0.45">
      <c r="A85" s="53"/>
      <c r="B85" s="52">
        <v>84</v>
      </c>
      <c r="D85" s="53"/>
      <c r="E85" s="52">
        <f>IFERROR(VLOOKUP(B85,'Начисление очков_'!$L$4:$M$69,2,FALSE),0)</f>
        <v>0</v>
      </c>
      <c r="F85" s="144" t="e">
        <f>VLOOKUP(A85,'Парный рейтинг'!D$10:E$320,2,FALSE)</f>
        <v>#N/A</v>
      </c>
      <c r="G85" s="144" t="e">
        <f t="shared" ref="G85" si="91">G84</f>
        <v>#N/A</v>
      </c>
      <c r="I85" s="54" t="e">
        <f>MATCH(A85,'Парный рейтинг'!D$10:D$423,0)</f>
        <v>#N/A</v>
      </c>
      <c r="J85" s="52">
        <f t="shared" si="74"/>
        <v>84</v>
      </c>
      <c r="K85" s="54" t="str">
        <f t="shared" si="69"/>
        <v/>
      </c>
      <c r="L85" s="55" t="e">
        <f t="shared" si="70"/>
        <v>#VALUE!</v>
      </c>
      <c r="O85" s="54" t="e">
        <f>IFERROR(I85,#REF!)</f>
        <v>#REF!</v>
      </c>
      <c r="Q85" s="52">
        <v>84</v>
      </c>
      <c r="R85" s="52">
        <v>84</v>
      </c>
      <c r="S85" s="52">
        <v>84</v>
      </c>
      <c r="T85" s="52">
        <v>84</v>
      </c>
      <c r="U85" s="52">
        <v>84</v>
      </c>
    </row>
    <row r="86" spans="1:21" ht="16.8" x14ac:dyDescent="0.45">
      <c r="A86" s="53"/>
      <c r="B86" s="52">
        <v>85</v>
      </c>
      <c r="D86" s="53"/>
      <c r="E86" s="52">
        <f>IFERROR(VLOOKUP(B86,'Начисление очков_'!$L$4:$M$69,2,FALSE),0)</f>
        <v>0</v>
      </c>
      <c r="F86" s="144" t="e">
        <f>VLOOKUP(A86,'Парный рейтинг'!D$10:E$320,2,FALSE)</f>
        <v>#N/A</v>
      </c>
      <c r="G86" s="144" t="e">
        <f t="shared" ref="G86" si="92">F86+F87</f>
        <v>#N/A</v>
      </c>
      <c r="I86" s="54" t="e">
        <f>MATCH(A86,'Парный рейтинг'!D$10:D$423,0)</f>
        <v>#N/A</v>
      </c>
      <c r="J86" s="52">
        <f t="shared" si="74"/>
        <v>85</v>
      </c>
      <c r="K86" s="54" t="str">
        <f t="shared" si="69"/>
        <v/>
      </c>
      <c r="L86" s="55" t="e">
        <f t="shared" si="70"/>
        <v>#VALUE!</v>
      </c>
      <c r="O86" s="54" t="e">
        <f>IFERROR(I86,#REF!)</f>
        <v>#REF!</v>
      </c>
      <c r="Q86" s="52">
        <v>86</v>
      </c>
      <c r="R86" s="52">
        <v>86</v>
      </c>
      <c r="S86" s="52">
        <v>86</v>
      </c>
      <c r="T86" s="52">
        <v>86</v>
      </c>
      <c r="U86" s="52">
        <v>86</v>
      </c>
    </row>
    <row r="87" spans="1:21" ht="16.8" x14ac:dyDescent="0.45">
      <c r="A87" s="53"/>
      <c r="B87" s="52">
        <v>86</v>
      </c>
      <c r="D87" s="53"/>
      <c r="E87" s="52">
        <f>IFERROR(VLOOKUP(B87,'Начисление очков_'!$L$4:$M$69,2,FALSE),0)</f>
        <v>0</v>
      </c>
      <c r="F87" s="144" t="e">
        <f>VLOOKUP(A87,'Парный рейтинг'!D$10:E$320,2,FALSE)</f>
        <v>#N/A</v>
      </c>
      <c r="G87" s="144" t="e">
        <f t="shared" ref="G87" si="93">G86</f>
        <v>#N/A</v>
      </c>
      <c r="I87" s="54" t="e">
        <f>MATCH(A87,'Парный рейтинг'!D$10:D$423,0)</f>
        <v>#N/A</v>
      </c>
      <c r="J87" s="52">
        <f t="shared" si="74"/>
        <v>86</v>
      </c>
      <c r="K87" s="54" t="str">
        <f t="shared" si="69"/>
        <v/>
      </c>
      <c r="L87" s="55" t="e">
        <f t="shared" si="70"/>
        <v>#VALUE!</v>
      </c>
      <c r="O87" s="54" t="e">
        <f>IFERROR(I87,#REF!)</f>
        <v>#REF!</v>
      </c>
      <c r="Q87" s="52">
        <v>88</v>
      </c>
      <c r="R87" s="52">
        <v>88</v>
      </c>
      <c r="S87" s="52">
        <v>88</v>
      </c>
      <c r="T87" s="52">
        <v>88</v>
      </c>
      <c r="U87" s="52">
        <v>88</v>
      </c>
    </row>
    <row r="88" spans="1:21" ht="16.8" x14ac:dyDescent="0.45">
      <c r="A88" s="53"/>
      <c r="B88" s="52">
        <v>88</v>
      </c>
      <c r="D88" s="53"/>
      <c r="E88" s="52">
        <f>IFERROR(VLOOKUP(B88,'Начисление очков_'!$L$4:$M$69,2,FALSE),0)</f>
        <v>0</v>
      </c>
      <c r="F88" s="144" t="e">
        <f>VLOOKUP(A88,'Парный рейтинг'!D$10:E$320,2,FALSE)</f>
        <v>#N/A</v>
      </c>
      <c r="G88" s="144" t="e">
        <f t="shared" ref="G88" si="94">F88+F89</f>
        <v>#N/A</v>
      </c>
      <c r="I88" s="54" t="e">
        <f>MATCH(A88,'Парный рейтинг'!D$10:D$423,0)</f>
        <v>#N/A</v>
      </c>
      <c r="J88" s="52">
        <f t="shared" si="74"/>
        <v>87</v>
      </c>
      <c r="K88" s="54" t="str">
        <f t="shared" si="69"/>
        <v/>
      </c>
      <c r="L88" s="55" t="e">
        <f t="shared" si="70"/>
        <v>#VALUE!</v>
      </c>
      <c r="O88" s="54" t="e">
        <f>IFERROR(I88,#REF!)</f>
        <v>#REF!</v>
      </c>
      <c r="Q88" s="52">
        <v>88</v>
      </c>
      <c r="R88" s="52">
        <v>88</v>
      </c>
      <c r="S88" s="52">
        <v>88</v>
      </c>
      <c r="T88" s="52">
        <v>88</v>
      </c>
      <c r="U88" s="52">
        <v>88</v>
      </c>
    </row>
    <row r="89" spans="1:21" ht="16.8" x14ac:dyDescent="0.45">
      <c r="A89" s="53"/>
      <c r="B89" s="52">
        <v>88</v>
      </c>
      <c r="D89" s="53"/>
      <c r="E89" s="52">
        <f>IFERROR(VLOOKUP(B89,'Начисление очков_'!$L$4:$M$69,2,FALSE),0)</f>
        <v>0</v>
      </c>
      <c r="F89" s="144" t="e">
        <f>VLOOKUP(A89,'Парный рейтинг'!D$10:E$320,2,FALSE)</f>
        <v>#N/A</v>
      </c>
      <c r="G89" s="144" t="e">
        <f t="shared" ref="G89" si="95">G88</f>
        <v>#N/A</v>
      </c>
      <c r="I89" s="54" t="e">
        <f>MATCH(A89,'Парный рейтинг'!D$10:D$423,0)</f>
        <v>#N/A</v>
      </c>
      <c r="J89" s="52">
        <f t="shared" si="74"/>
        <v>88</v>
      </c>
      <c r="K89" s="54" t="str">
        <f t="shared" si="69"/>
        <v/>
      </c>
      <c r="L89" s="55" t="e">
        <f t="shared" si="70"/>
        <v>#VALUE!</v>
      </c>
      <c r="O89" s="54" t="e">
        <f>IFERROR(I89,#REF!)</f>
        <v>#REF!</v>
      </c>
      <c r="Q89" s="52">
        <v>88</v>
      </c>
      <c r="R89" s="52">
        <v>88</v>
      </c>
      <c r="S89" s="52">
        <v>88</v>
      </c>
      <c r="T89" s="52">
        <v>88</v>
      </c>
      <c r="U89" s="52">
        <v>88</v>
      </c>
    </row>
    <row r="90" spans="1:21" ht="16.8" x14ac:dyDescent="0.45">
      <c r="A90" s="53"/>
      <c r="B90" s="52">
        <v>89</v>
      </c>
      <c r="D90" s="53"/>
      <c r="E90" s="52">
        <f>IFERROR(VLOOKUP(B90,'Начисление очков_'!$L$4:$M$69,2,FALSE),0)</f>
        <v>0</v>
      </c>
      <c r="F90" s="144" t="e">
        <f>VLOOKUP(A90,'Парный рейтинг'!D$10:E$320,2,FALSE)</f>
        <v>#N/A</v>
      </c>
      <c r="G90" s="144" t="e">
        <f t="shared" ref="G90" si="96">F90+F91</f>
        <v>#N/A</v>
      </c>
      <c r="I90" s="54" t="e">
        <f>MATCH(A90,'Парный рейтинг'!D$10:D$423,0)</f>
        <v>#N/A</v>
      </c>
      <c r="J90" s="52">
        <f t="shared" si="74"/>
        <v>89</v>
      </c>
      <c r="K90" s="54" t="str">
        <f t="shared" si="69"/>
        <v/>
      </c>
      <c r="L90" s="55" t="e">
        <f t="shared" si="70"/>
        <v>#VALUE!</v>
      </c>
      <c r="O90" s="54" t="e">
        <f>IFERROR(I90,#REF!)</f>
        <v>#REF!</v>
      </c>
      <c r="Q90" s="52">
        <v>90</v>
      </c>
      <c r="R90" s="52">
        <v>90</v>
      </c>
      <c r="S90" s="52">
        <v>90</v>
      </c>
      <c r="T90" s="52">
        <v>90</v>
      </c>
      <c r="U90" s="52">
        <v>90</v>
      </c>
    </row>
    <row r="91" spans="1:21" ht="16.8" x14ac:dyDescent="0.45">
      <c r="A91" s="53"/>
      <c r="B91" s="52">
        <v>90</v>
      </c>
      <c r="D91" s="53"/>
      <c r="E91" s="52">
        <f>IFERROR(VLOOKUP(B91,'Начисление очков_'!$L$4:$M$69,2,FALSE),0)</f>
        <v>0</v>
      </c>
      <c r="F91" s="144" t="e">
        <f>VLOOKUP(A91,'Парный рейтинг'!D$10:E$320,2,FALSE)</f>
        <v>#N/A</v>
      </c>
      <c r="G91" s="144" t="e">
        <f t="shared" ref="G91" si="97">G90</f>
        <v>#N/A</v>
      </c>
      <c r="I91" s="54" t="e">
        <f>MATCH(A91,'Парный рейтинг'!D$10:D$423,0)</f>
        <v>#N/A</v>
      </c>
      <c r="J91" s="52">
        <f t="shared" si="74"/>
        <v>90</v>
      </c>
      <c r="K91" s="54" t="str">
        <f t="shared" si="69"/>
        <v/>
      </c>
      <c r="L91" s="55" t="e">
        <f t="shared" si="70"/>
        <v>#VALUE!</v>
      </c>
      <c r="O91" s="54" t="e">
        <f>IFERROR(I91,#REF!)</f>
        <v>#REF!</v>
      </c>
      <c r="Q91" s="52">
        <v>90</v>
      </c>
      <c r="R91" s="52">
        <v>90</v>
      </c>
      <c r="S91" s="52">
        <v>90</v>
      </c>
      <c r="T91" s="52">
        <v>90</v>
      </c>
      <c r="U91" s="52">
        <v>90</v>
      </c>
    </row>
    <row r="92" spans="1:21" ht="16.8" x14ac:dyDescent="0.45">
      <c r="A92" s="53"/>
      <c r="B92" s="52">
        <v>92</v>
      </c>
      <c r="D92" s="53"/>
      <c r="E92" s="52">
        <f>IFERROR(VLOOKUP(B92,'Начисление очков_'!$L$4:$M$69,2,FALSE),0)</f>
        <v>0</v>
      </c>
      <c r="F92" s="144" t="e">
        <f>VLOOKUP(A92,'Парный рейтинг'!D$10:E$320,2,FALSE)</f>
        <v>#N/A</v>
      </c>
      <c r="G92" s="144" t="e">
        <f t="shared" ref="G92" si="98">F92+F93</f>
        <v>#N/A</v>
      </c>
      <c r="I92" s="54" t="e">
        <f>MATCH(A92,'Парный рейтинг'!D$10:D$423,0)</f>
        <v>#N/A</v>
      </c>
      <c r="J92" s="52">
        <f t="shared" si="74"/>
        <v>91</v>
      </c>
      <c r="K92" s="54" t="str">
        <f t="shared" si="69"/>
        <v/>
      </c>
      <c r="L92" s="55" t="e">
        <f t="shared" si="70"/>
        <v>#VALUE!</v>
      </c>
      <c r="O92" s="54" t="e">
        <f>IFERROR(I92,#REF!)</f>
        <v>#REF!</v>
      </c>
      <c r="Q92" s="52">
        <v>96</v>
      </c>
      <c r="R92" s="52">
        <v>96</v>
      </c>
      <c r="S92" s="52">
        <v>96</v>
      </c>
      <c r="T92" s="52">
        <v>96</v>
      </c>
      <c r="U92" s="52">
        <v>96</v>
      </c>
    </row>
    <row r="93" spans="1:21" ht="16.8" x14ac:dyDescent="0.45">
      <c r="A93" s="53"/>
      <c r="B93" s="52">
        <v>92</v>
      </c>
      <c r="D93" s="53"/>
      <c r="E93" s="52">
        <f>IFERROR(VLOOKUP(B93,'Начисление очков_'!$L$4:$M$69,2,FALSE),0)</f>
        <v>0</v>
      </c>
      <c r="F93" s="144" t="e">
        <f>VLOOKUP(A93,'Парный рейтинг'!D$10:E$320,2,FALSE)</f>
        <v>#N/A</v>
      </c>
      <c r="G93" s="144" t="e">
        <f t="shared" ref="G93" si="99">G92</f>
        <v>#N/A</v>
      </c>
      <c r="I93" s="54" t="e">
        <f>MATCH(A93,'Парный рейтинг'!D$10:D$423,0)</f>
        <v>#N/A</v>
      </c>
      <c r="J93" s="52">
        <f t="shared" si="74"/>
        <v>92</v>
      </c>
      <c r="K93" s="54" t="str">
        <f t="shared" si="69"/>
        <v/>
      </c>
      <c r="L93" s="55" t="e">
        <f t="shared" si="70"/>
        <v>#VALUE!</v>
      </c>
      <c r="O93" s="54" t="e">
        <f>IFERROR(I93,#REF!)</f>
        <v>#REF!</v>
      </c>
      <c r="Q93" s="52">
        <v>96</v>
      </c>
      <c r="R93" s="52">
        <v>96</v>
      </c>
      <c r="S93" s="52">
        <v>96</v>
      </c>
      <c r="T93" s="52">
        <v>96</v>
      </c>
      <c r="U93" s="52">
        <v>96</v>
      </c>
    </row>
    <row r="94" spans="1:21" ht="16.8" x14ac:dyDescent="0.45">
      <c r="A94" s="53"/>
      <c r="B94" s="52">
        <v>93</v>
      </c>
      <c r="D94" s="53"/>
      <c r="E94" s="52">
        <f>IFERROR(VLOOKUP(B94,'Начисление очков_'!$L$4:$M$69,2,FALSE),0)</f>
        <v>0</v>
      </c>
      <c r="F94" s="144" t="e">
        <f>VLOOKUP(A94,'Парный рейтинг'!D$10:E$320,2,FALSE)</f>
        <v>#N/A</v>
      </c>
      <c r="G94" s="144" t="e">
        <f t="shared" ref="G94" si="100">F94+F95</f>
        <v>#N/A</v>
      </c>
      <c r="I94" s="54" t="e">
        <f>MATCH(A94,'Парный рейтинг'!D$10:D$423,0)</f>
        <v>#N/A</v>
      </c>
      <c r="J94" s="52">
        <f t="shared" si="74"/>
        <v>93</v>
      </c>
      <c r="K94" s="54" t="str">
        <f t="shared" si="69"/>
        <v/>
      </c>
      <c r="L94" s="55" t="e">
        <f t="shared" si="70"/>
        <v>#VALUE!</v>
      </c>
      <c r="O94" s="54" t="e">
        <f>IFERROR(I94,#REF!)</f>
        <v>#REF!</v>
      </c>
      <c r="Q94" s="52">
        <v>96</v>
      </c>
      <c r="R94" s="52">
        <v>96</v>
      </c>
      <c r="S94" s="52">
        <v>96</v>
      </c>
      <c r="T94" s="52">
        <v>96</v>
      </c>
      <c r="U94" s="52">
        <v>96</v>
      </c>
    </row>
    <row r="95" spans="1:21" ht="16.8" x14ac:dyDescent="0.45">
      <c r="A95" s="53"/>
      <c r="B95" s="52">
        <v>94</v>
      </c>
      <c r="D95" s="53"/>
      <c r="E95" s="52">
        <f>IFERROR(VLOOKUP(B95,'Начисление очков_'!$L$4:$M$69,2,FALSE),0)</f>
        <v>0</v>
      </c>
      <c r="F95" s="144" t="e">
        <f>VLOOKUP(A95,'Парный рейтинг'!D$10:E$320,2,FALSE)</f>
        <v>#N/A</v>
      </c>
      <c r="G95" s="144" t="e">
        <f t="shared" ref="G95" si="101">G94</f>
        <v>#N/A</v>
      </c>
      <c r="I95" s="54" t="e">
        <f>MATCH(A95,'Парный рейтинг'!D$10:D$423,0)</f>
        <v>#N/A</v>
      </c>
      <c r="J95" s="52">
        <f t="shared" si="74"/>
        <v>94</v>
      </c>
      <c r="K95" s="54" t="str">
        <f t="shared" si="69"/>
        <v/>
      </c>
      <c r="L95" s="55" t="e">
        <f t="shared" si="70"/>
        <v>#VALUE!</v>
      </c>
      <c r="O95" s="54" t="e">
        <f>IFERROR(I95,#REF!)</f>
        <v>#REF!</v>
      </c>
      <c r="Q95" s="52">
        <v>96</v>
      </c>
      <c r="R95" s="52">
        <v>96</v>
      </c>
      <c r="S95" s="52">
        <v>96</v>
      </c>
      <c r="T95" s="52">
        <v>96</v>
      </c>
      <c r="U95" s="52">
        <v>96</v>
      </c>
    </row>
    <row r="96" spans="1:21" ht="16.8" x14ac:dyDescent="0.45">
      <c r="A96" s="53"/>
      <c r="B96" s="52">
        <v>96</v>
      </c>
      <c r="D96" s="53"/>
      <c r="E96" s="52">
        <f>IFERROR(VLOOKUP(B96,'Начисление очков_'!$L$4:$M$69,2,FALSE),0)</f>
        <v>0</v>
      </c>
      <c r="F96" s="144" t="e">
        <f>VLOOKUP(A96,'Парный рейтинг'!D$10:E$320,2,FALSE)</f>
        <v>#N/A</v>
      </c>
      <c r="G96" s="144" t="e">
        <f t="shared" ref="G96" si="102">F96+F97</f>
        <v>#N/A</v>
      </c>
      <c r="I96" s="54" t="e">
        <f>MATCH(A96,'Парный рейтинг'!D$10:D$423,0)</f>
        <v>#N/A</v>
      </c>
      <c r="J96" s="52">
        <f t="shared" si="74"/>
        <v>95</v>
      </c>
      <c r="K96" s="54" t="str">
        <f t="shared" si="69"/>
        <v/>
      </c>
      <c r="L96" s="55" t="e">
        <f t="shared" si="70"/>
        <v>#VALUE!</v>
      </c>
      <c r="O96" s="54" t="e">
        <f>IFERROR(I96,#REF!)</f>
        <v>#REF!</v>
      </c>
      <c r="Q96" s="52">
        <v>96</v>
      </c>
      <c r="R96" s="52">
        <v>96</v>
      </c>
      <c r="S96" s="52">
        <v>96</v>
      </c>
      <c r="T96" s="52">
        <v>96</v>
      </c>
      <c r="U96" s="52">
        <v>96</v>
      </c>
    </row>
    <row r="97" spans="1:21" ht="16.8" x14ac:dyDescent="0.45">
      <c r="A97" s="53"/>
      <c r="B97" s="52">
        <v>96</v>
      </c>
      <c r="D97" s="53"/>
      <c r="E97" s="52">
        <f>IFERROR(VLOOKUP(B97,'Начисление очков_'!$L$4:$M$69,2,FALSE),0)</f>
        <v>0</v>
      </c>
      <c r="F97" s="144" t="e">
        <f>VLOOKUP(A97,'Парный рейтинг'!D$10:E$320,2,FALSE)</f>
        <v>#N/A</v>
      </c>
      <c r="G97" s="144" t="e">
        <f t="shared" ref="G97" si="103">G96</f>
        <v>#N/A</v>
      </c>
      <c r="I97" s="54" t="e">
        <f>MATCH(A97,'Парный рейтинг'!D$10:D$423,0)</f>
        <v>#N/A</v>
      </c>
      <c r="J97" s="52">
        <f t="shared" si="74"/>
        <v>96</v>
      </c>
      <c r="K97" s="54" t="str">
        <f t="shared" si="69"/>
        <v/>
      </c>
      <c r="L97" s="55" t="e">
        <f t="shared" si="70"/>
        <v>#VALUE!</v>
      </c>
      <c r="O97" s="54" t="e">
        <f>IFERROR(I97,#REF!)</f>
        <v>#REF!</v>
      </c>
      <c r="Q97" s="52">
        <v>96</v>
      </c>
      <c r="R97" s="52">
        <v>96</v>
      </c>
      <c r="S97" s="52">
        <v>96</v>
      </c>
      <c r="T97" s="52">
        <v>96</v>
      </c>
      <c r="U97" s="52">
        <v>96</v>
      </c>
    </row>
    <row r="98" spans="1:21" ht="16.8" x14ac:dyDescent="0.45">
      <c r="A98" s="53"/>
      <c r="B98" s="52">
        <v>97</v>
      </c>
      <c r="D98" s="53"/>
      <c r="E98" s="52">
        <f>IFERROR(VLOOKUP(B98,'Начисление очков_'!$L$4:$M$69,2,FALSE),0)</f>
        <v>0</v>
      </c>
      <c r="F98" s="144" t="e">
        <f>VLOOKUP(A98,'Парный рейтинг'!D$10:E$320,2,FALSE)</f>
        <v>#N/A</v>
      </c>
      <c r="G98" s="144" t="e">
        <f t="shared" ref="G98" si="104">F98+F99</f>
        <v>#N/A</v>
      </c>
      <c r="I98" s="54" t="e">
        <f>MATCH(A98,'Парный рейтинг'!D$10:D$423,0)</f>
        <v>#N/A</v>
      </c>
      <c r="J98" s="52">
        <f t="shared" si="74"/>
        <v>97</v>
      </c>
      <c r="K98" s="54" t="str">
        <f t="shared" ref="K98:K129" si="105">TRIM(A98)</f>
        <v/>
      </c>
      <c r="L98" s="55" t="e">
        <f t="shared" ref="L98:L130" si="106">MID(A98&amp;" "&amp;A98, FIND(" ",A98)+1,LEN(A98))</f>
        <v>#VALUE!</v>
      </c>
      <c r="O98" s="54" t="e">
        <f>IFERROR(I98,#REF!)</f>
        <v>#REF!</v>
      </c>
      <c r="Q98" s="52">
        <v>97</v>
      </c>
      <c r="R98" s="52">
        <v>97</v>
      </c>
      <c r="S98" s="52">
        <v>97</v>
      </c>
      <c r="T98" s="52">
        <v>97</v>
      </c>
      <c r="U98" s="52">
        <v>97</v>
      </c>
    </row>
    <row r="99" spans="1:21" ht="16.8" x14ac:dyDescent="0.45">
      <c r="A99" s="53"/>
      <c r="B99" s="52">
        <v>98</v>
      </c>
      <c r="D99" s="53"/>
      <c r="E99" s="52">
        <f>IFERROR(VLOOKUP(B99,'Начисление очков_'!$L$4:$M$69,2,FALSE),0)</f>
        <v>0</v>
      </c>
      <c r="F99" s="144" t="e">
        <f>VLOOKUP(A99,'Парный рейтинг'!D$10:E$320,2,FALSE)</f>
        <v>#N/A</v>
      </c>
      <c r="G99" s="144" t="e">
        <f t="shared" ref="G99" si="107">G98</f>
        <v>#N/A</v>
      </c>
      <c r="I99" s="54" t="e">
        <f>MATCH(A99,'Парный рейтинг'!D$10:D$423,0)</f>
        <v>#N/A</v>
      </c>
      <c r="J99" s="52">
        <f t="shared" si="74"/>
        <v>98</v>
      </c>
      <c r="K99" s="54" t="str">
        <f t="shared" si="105"/>
        <v/>
      </c>
      <c r="L99" s="55" t="e">
        <f t="shared" si="106"/>
        <v>#VALUE!</v>
      </c>
      <c r="O99" s="54" t="e">
        <f>IFERROR(I99,#REF!)</f>
        <v>#REF!</v>
      </c>
      <c r="Q99" s="52">
        <v>104</v>
      </c>
      <c r="R99" s="52">
        <v>104</v>
      </c>
      <c r="S99" s="52">
        <v>104</v>
      </c>
      <c r="T99" s="52">
        <v>104</v>
      </c>
      <c r="U99" s="52">
        <v>104</v>
      </c>
    </row>
    <row r="100" spans="1:21" ht="16.8" x14ac:dyDescent="0.45">
      <c r="A100" s="53"/>
      <c r="B100" s="52">
        <v>100</v>
      </c>
      <c r="D100" s="53"/>
      <c r="E100" s="52">
        <f>IFERROR(VLOOKUP(B100,'Начисление очков_'!$L$4:$M$69,2,FALSE),0)</f>
        <v>0</v>
      </c>
      <c r="F100" s="144" t="e">
        <f>VLOOKUP(A100,'Парный рейтинг'!D$10:E$320,2,FALSE)</f>
        <v>#N/A</v>
      </c>
      <c r="G100" s="144" t="e">
        <f t="shared" ref="G100" si="108">F100+F101</f>
        <v>#N/A</v>
      </c>
      <c r="I100" s="54" t="e">
        <f>MATCH(A100,'Парный рейтинг'!D$10:D$423,0)</f>
        <v>#N/A</v>
      </c>
      <c r="J100" s="52">
        <f t="shared" si="74"/>
        <v>99</v>
      </c>
      <c r="K100" s="54" t="str">
        <f t="shared" si="105"/>
        <v/>
      </c>
      <c r="L100" s="55" t="e">
        <f t="shared" si="106"/>
        <v>#VALUE!</v>
      </c>
      <c r="O100" s="54" t="e">
        <f>IFERROR(I100,#REF!)</f>
        <v>#REF!</v>
      </c>
      <c r="Q100" s="52">
        <v>104</v>
      </c>
      <c r="R100" s="52">
        <v>104</v>
      </c>
      <c r="S100" s="52">
        <v>104</v>
      </c>
      <c r="T100" s="52">
        <v>104</v>
      </c>
      <c r="U100" s="52">
        <v>104</v>
      </c>
    </row>
    <row r="101" spans="1:21" ht="16.8" x14ac:dyDescent="0.45">
      <c r="A101" s="53"/>
      <c r="B101" s="52">
        <v>100</v>
      </c>
      <c r="D101" s="53"/>
      <c r="E101" s="52">
        <f>IFERROR(VLOOKUP(B101,'Начисление очков_'!$L$4:$M$69,2,FALSE),0)</f>
        <v>0</v>
      </c>
      <c r="F101" s="144" t="e">
        <f>VLOOKUP(A101,'Парный рейтинг'!D$10:E$320,2,FALSE)</f>
        <v>#N/A</v>
      </c>
      <c r="G101" s="144" t="e">
        <f t="shared" ref="G101" si="109">G100</f>
        <v>#N/A</v>
      </c>
      <c r="I101" s="54" t="e">
        <f>MATCH(A101,'Парный рейтинг'!D$10:D$423,0)</f>
        <v>#N/A</v>
      </c>
      <c r="J101" s="52">
        <f t="shared" si="74"/>
        <v>100</v>
      </c>
      <c r="K101" s="54" t="str">
        <f t="shared" si="105"/>
        <v/>
      </c>
      <c r="L101" s="55" t="e">
        <f t="shared" si="106"/>
        <v>#VALUE!</v>
      </c>
      <c r="O101" s="54" t="e">
        <f>IFERROR(I101,#REF!)</f>
        <v>#REF!</v>
      </c>
      <c r="Q101" s="52">
        <v>104</v>
      </c>
      <c r="R101" s="52">
        <v>104</v>
      </c>
      <c r="S101" s="52">
        <v>104</v>
      </c>
      <c r="T101" s="52">
        <v>104</v>
      </c>
      <c r="U101" s="52">
        <v>104</v>
      </c>
    </row>
    <row r="102" spans="1:21" ht="16.8" x14ac:dyDescent="0.45">
      <c r="A102" s="53"/>
      <c r="B102" s="52">
        <v>101</v>
      </c>
      <c r="D102" s="53"/>
      <c r="E102" s="52">
        <f>IFERROR(VLOOKUP(B102,'Начисление очков_'!$L$4:$M$69,2,FALSE),0)</f>
        <v>0</v>
      </c>
      <c r="F102" s="144" t="e">
        <f>VLOOKUP(A102,'Парный рейтинг'!D$10:E$320,2,FALSE)</f>
        <v>#N/A</v>
      </c>
      <c r="G102" s="144" t="e">
        <f t="shared" ref="G102" si="110">F102+F103</f>
        <v>#N/A</v>
      </c>
      <c r="I102" s="54" t="e">
        <f>MATCH(A102,'Парный рейтинг'!D$10:D$423,0)</f>
        <v>#N/A</v>
      </c>
      <c r="J102" s="52">
        <f t="shared" si="74"/>
        <v>101</v>
      </c>
      <c r="K102" s="54" t="str">
        <f t="shared" si="105"/>
        <v/>
      </c>
      <c r="L102" s="55" t="e">
        <f t="shared" si="106"/>
        <v>#VALUE!</v>
      </c>
      <c r="O102" s="54" t="e">
        <f>IFERROR(I102,#REF!)</f>
        <v>#REF!</v>
      </c>
      <c r="Q102" s="52">
        <v>104</v>
      </c>
      <c r="R102" s="52">
        <v>104</v>
      </c>
      <c r="S102" s="52">
        <v>104</v>
      </c>
      <c r="T102" s="52">
        <v>104</v>
      </c>
      <c r="U102" s="52">
        <v>104</v>
      </c>
    </row>
    <row r="103" spans="1:21" ht="16.8" x14ac:dyDescent="0.45">
      <c r="A103" s="53"/>
      <c r="B103" s="52">
        <v>102</v>
      </c>
      <c r="D103" s="53"/>
      <c r="E103" s="52">
        <f>IFERROR(VLOOKUP(B103,'Начисление очков_'!$L$4:$M$69,2,FALSE),0)</f>
        <v>0</v>
      </c>
      <c r="F103" s="144" t="e">
        <f>VLOOKUP(A103,'Парный рейтинг'!D$10:E$320,2,FALSE)</f>
        <v>#N/A</v>
      </c>
      <c r="G103" s="144" t="e">
        <f t="shared" ref="G103" si="111">G102</f>
        <v>#N/A</v>
      </c>
      <c r="I103" s="54" t="e">
        <f>MATCH(A103,'Парный рейтинг'!D$10:D$423,0)</f>
        <v>#N/A</v>
      </c>
      <c r="J103" s="52">
        <f t="shared" si="74"/>
        <v>102</v>
      </c>
      <c r="K103" s="54" t="str">
        <f t="shared" si="105"/>
        <v/>
      </c>
      <c r="L103" s="55" t="e">
        <f t="shared" si="106"/>
        <v>#VALUE!</v>
      </c>
      <c r="O103" s="54" t="e">
        <f>IFERROR(I103,#REF!)</f>
        <v>#REF!</v>
      </c>
      <c r="Q103" s="52">
        <v>104</v>
      </c>
      <c r="R103" s="52">
        <v>104</v>
      </c>
      <c r="S103" s="52">
        <v>104</v>
      </c>
      <c r="T103" s="52">
        <v>104</v>
      </c>
      <c r="U103" s="52">
        <v>104</v>
      </c>
    </row>
    <row r="104" spans="1:21" ht="16.8" x14ac:dyDescent="0.45">
      <c r="A104" s="53"/>
      <c r="B104" s="52">
        <v>104</v>
      </c>
      <c r="D104" s="53"/>
      <c r="E104" s="52">
        <f>IFERROR(VLOOKUP(B104,'Начисление очков_'!$L$4:$M$69,2,FALSE),0)</f>
        <v>0</v>
      </c>
      <c r="F104" s="144" t="e">
        <f>VLOOKUP(A104,'Парный рейтинг'!D$10:E$320,2,FALSE)</f>
        <v>#N/A</v>
      </c>
      <c r="G104" s="144" t="e">
        <f t="shared" ref="G104" si="112">F104+F105</f>
        <v>#N/A</v>
      </c>
      <c r="I104" s="54" t="e">
        <f>MATCH(A104,'Парный рейтинг'!D$10:D$423,0)</f>
        <v>#N/A</v>
      </c>
      <c r="J104" s="52">
        <f t="shared" si="74"/>
        <v>103</v>
      </c>
      <c r="K104" s="54" t="str">
        <f t="shared" si="105"/>
        <v/>
      </c>
      <c r="L104" s="55" t="e">
        <f t="shared" si="106"/>
        <v>#VALUE!</v>
      </c>
      <c r="O104" s="54" t="e">
        <f>IFERROR(I104,#REF!)</f>
        <v>#REF!</v>
      </c>
      <c r="Q104" s="52">
        <v>104</v>
      </c>
      <c r="R104" s="52">
        <v>104</v>
      </c>
      <c r="S104" s="52">
        <v>104</v>
      </c>
      <c r="T104" s="52">
        <v>104</v>
      </c>
      <c r="U104" s="52">
        <v>104</v>
      </c>
    </row>
    <row r="105" spans="1:21" ht="16.8" x14ac:dyDescent="0.45">
      <c r="A105" s="53"/>
      <c r="B105" s="52">
        <v>104</v>
      </c>
      <c r="D105" s="53"/>
      <c r="E105" s="52">
        <f>IFERROR(VLOOKUP(B105,'Начисление очков_'!$L$4:$M$69,2,FALSE),0)</f>
        <v>0</v>
      </c>
      <c r="F105" s="144" t="e">
        <f>VLOOKUP(A105,'Парный рейтинг'!D$10:E$320,2,FALSE)</f>
        <v>#N/A</v>
      </c>
      <c r="G105" s="144" t="e">
        <f t="shared" ref="G105" si="113">G104</f>
        <v>#N/A</v>
      </c>
      <c r="I105" s="54" t="e">
        <f>MATCH(A105,'Парный рейтинг'!D$10:D$423,0)</f>
        <v>#N/A</v>
      </c>
      <c r="J105" s="52">
        <f t="shared" si="74"/>
        <v>104</v>
      </c>
      <c r="K105" s="54" t="str">
        <f t="shared" si="105"/>
        <v/>
      </c>
      <c r="L105" s="55" t="e">
        <f t="shared" si="106"/>
        <v>#VALUE!</v>
      </c>
      <c r="O105" s="54" t="e">
        <f>IFERROR(I105,#REF!)</f>
        <v>#REF!</v>
      </c>
      <c r="Q105" s="52">
        <v>104</v>
      </c>
      <c r="R105" s="52">
        <v>104</v>
      </c>
      <c r="S105" s="52">
        <v>104</v>
      </c>
      <c r="T105" s="52">
        <v>104</v>
      </c>
      <c r="U105" s="52">
        <v>104</v>
      </c>
    </row>
    <row r="106" spans="1:21" ht="16.8" x14ac:dyDescent="0.45">
      <c r="A106" s="53"/>
      <c r="B106" s="52">
        <v>105</v>
      </c>
      <c r="D106" s="53"/>
      <c r="E106" s="52">
        <f>IFERROR(VLOOKUP(B106,'Начисление очков_'!$L$4:$M$69,2,FALSE),0)</f>
        <v>0</v>
      </c>
      <c r="F106" s="144" t="e">
        <f>VLOOKUP(A106,'Парный рейтинг'!D$10:E$320,2,FALSE)</f>
        <v>#N/A</v>
      </c>
      <c r="G106" s="144" t="e">
        <f t="shared" ref="G106" si="114">F106+F107</f>
        <v>#N/A</v>
      </c>
      <c r="I106" s="54" t="e">
        <f>MATCH(A106,'Парный рейтинг'!D$10:D$423,0)</f>
        <v>#N/A</v>
      </c>
      <c r="J106" s="52">
        <f t="shared" si="74"/>
        <v>105</v>
      </c>
      <c r="K106" s="54" t="str">
        <f t="shared" si="105"/>
        <v/>
      </c>
      <c r="L106" s="55" t="e">
        <f t="shared" si="106"/>
        <v>#VALUE!</v>
      </c>
      <c r="O106" s="54" t="e">
        <f>IFERROR(I106,#REF!)</f>
        <v>#REF!</v>
      </c>
      <c r="Q106" s="52">
        <v>105</v>
      </c>
      <c r="R106" s="52">
        <v>105</v>
      </c>
      <c r="S106" s="52">
        <v>105</v>
      </c>
      <c r="T106" s="52">
        <v>105</v>
      </c>
      <c r="U106" s="52">
        <v>105</v>
      </c>
    </row>
    <row r="107" spans="1:21" ht="16.8" x14ac:dyDescent="0.45">
      <c r="A107" s="53"/>
      <c r="B107" s="52">
        <v>106</v>
      </c>
      <c r="D107" s="53"/>
      <c r="E107" s="52">
        <f>IFERROR(VLOOKUP(B107,'Начисление очков_'!$L$4:$M$69,2,FALSE),0)</f>
        <v>0</v>
      </c>
      <c r="F107" s="144" t="e">
        <f>VLOOKUP(A107,'Парный рейтинг'!D$10:E$320,2,FALSE)</f>
        <v>#N/A</v>
      </c>
      <c r="G107" s="144" t="e">
        <f t="shared" ref="G107" si="115">G106</f>
        <v>#N/A</v>
      </c>
      <c r="I107" s="54" t="e">
        <f>MATCH(A107,'Парный рейтинг'!D$10:D$423,0)</f>
        <v>#N/A</v>
      </c>
      <c r="J107" s="52">
        <f t="shared" si="74"/>
        <v>106</v>
      </c>
      <c r="K107" s="54" t="str">
        <f t="shared" si="105"/>
        <v/>
      </c>
      <c r="L107" s="55" t="e">
        <f t="shared" si="106"/>
        <v>#VALUE!</v>
      </c>
      <c r="O107" s="54" t="e">
        <f>IFERROR(I107,#REF!)</f>
        <v>#REF!</v>
      </c>
      <c r="Q107" s="52">
        <v>112</v>
      </c>
      <c r="R107" s="52">
        <v>112</v>
      </c>
      <c r="S107" s="52">
        <v>112</v>
      </c>
      <c r="T107" s="52">
        <v>112</v>
      </c>
      <c r="U107" s="52">
        <v>112</v>
      </c>
    </row>
    <row r="108" spans="1:21" ht="16.8" x14ac:dyDescent="0.45">
      <c r="A108" s="53"/>
      <c r="B108" s="52">
        <v>108</v>
      </c>
      <c r="D108" s="53"/>
      <c r="E108" s="52">
        <f>IFERROR(VLOOKUP(B108,'Начисление очков_'!$L$4:$M$69,2,FALSE),0)</f>
        <v>0</v>
      </c>
      <c r="F108" s="144" t="e">
        <f>VLOOKUP(A108,'Парный рейтинг'!D$10:E$320,2,FALSE)</f>
        <v>#N/A</v>
      </c>
      <c r="G108" s="144" t="e">
        <f t="shared" ref="G108" si="116">F108+F109</f>
        <v>#N/A</v>
      </c>
      <c r="I108" s="54" t="e">
        <f>MATCH(A108,'Парный рейтинг'!D$10:D$423,0)</f>
        <v>#N/A</v>
      </c>
      <c r="J108" s="52">
        <f t="shared" si="74"/>
        <v>107</v>
      </c>
      <c r="K108" s="54" t="str">
        <f t="shared" si="105"/>
        <v/>
      </c>
      <c r="L108" s="55" t="e">
        <f t="shared" si="106"/>
        <v>#VALUE!</v>
      </c>
      <c r="O108" s="54" t="e">
        <f>IFERROR(I108,#REF!)</f>
        <v>#REF!</v>
      </c>
      <c r="Q108" s="52">
        <v>112</v>
      </c>
      <c r="R108" s="52">
        <v>112</v>
      </c>
      <c r="S108" s="52">
        <v>112</v>
      </c>
      <c r="T108" s="52">
        <v>112</v>
      </c>
      <c r="U108" s="52">
        <v>112</v>
      </c>
    </row>
    <row r="109" spans="1:21" ht="16.8" x14ac:dyDescent="0.45">
      <c r="A109" s="53"/>
      <c r="B109" s="52">
        <v>108</v>
      </c>
      <c r="D109" s="53"/>
      <c r="E109" s="52">
        <f>IFERROR(VLOOKUP(B109,'Начисление очков_'!$L$4:$M$69,2,FALSE),0)</f>
        <v>0</v>
      </c>
      <c r="F109" s="144" t="e">
        <f>VLOOKUP(A109,'Парный рейтинг'!D$10:E$320,2,FALSE)</f>
        <v>#N/A</v>
      </c>
      <c r="G109" s="144" t="e">
        <f t="shared" ref="G109" si="117">G108</f>
        <v>#N/A</v>
      </c>
      <c r="I109" s="54" t="e">
        <f>MATCH(A109,'Парный рейтинг'!D$10:D$423,0)</f>
        <v>#N/A</v>
      </c>
      <c r="J109" s="52">
        <f t="shared" si="74"/>
        <v>108</v>
      </c>
      <c r="K109" s="54" t="str">
        <f t="shared" si="105"/>
        <v/>
      </c>
      <c r="L109" s="55" t="e">
        <f t="shared" si="106"/>
        <v>#VALUE!</v>
      </c>
      <c r="O109" s="54" t="e">
        <f>IFERROR(I109,#REF!)</f>
        <v>#REF!</v>
      </c>
      <c r="Q109" s="52">
        <v>112</v>
      </c>
      <c r="R109" s="52">
        <v>112</v>
      </c>
      <c r="S109" s="52">
        <v>112</v>
      </c>
      <c r="T109" s="52">
        <v>112</v>
      </c>
      <c r="U109" s="52">
        <v>112</v>
      </c>
    </row>
    <row r="110" spans="1:21" ht="16.8" x14ac:dyDescent="0.45">
      <c r="A110" s="53"/>
      <c r="B110" s="52">
        <v>109</v>
      </c>
      <c r="D110" s="53"/>
      <c r="E110" s="52">
        <f>IFERROR(VLOOKUP(B110,'Начисление очков_'!$L$4:$M$69,2,FALSE),0)</f>
        <v>0</v>
      </c>
      <c r="F110" s="144" t="e">
        <f>VLOOKUP(A110,'Парный рейтинг'!D$10:E$320,2,FALSE)</f>
        <v>#N/A</v>
      </c>
      <c r="G110" s="144" t="e">
        <f t="shared" ref="G110" si="118">F110+F111</f>
        <v>#N/A</v>
      </c>
      <c r="I110" s="54" t="e">
        <f>MATCH(A110,'Парный рейтинг'!D$10:D$423,0)</f>
        <v>#N/A</v>
      </c>
      <c r="J110" s="52">
        <f t="shared" si="74"/>
        <v>109</v>
      </c>
      <c r="K110" s="54" t="str">
        <f t="shared" si="105"/>
        <v/>
      </c>
      <c r="L110" s="55" t="e">
        <f t="shared" si="106"/>
        <v>#VALUE!</v>
      </c>
      <c r="O110" s="54" t="e">
        <f>IFERROR(I110,#REF!)</f>
        <v>#REF!</v>
      </c>
      <c r="Q110" s="52">
        <v>112</v>
      </c>
      <c r="R110" s="52">
        <v>112</v>
      </c>
      <c r="S110" s="52">
        <v>112</v>
      </c>
      <c r="T110" s="52">
        <v>112</v>
      </c>
      <c r="U110" s="52">
        <v>112</v>
      </c>
    </row>
    <row r="111" spans="1:21" ht="16.8" x14ac:dyDescent="0.45">
      <c r="A111" s="53"/>
      <c r="B111" s="52">
        <v>110</v>
      </c>
      <c r="D111" s="53"/>
      <c r="E111" s="52">
        <f>IFERROR(VLOOKUP(B111,'Начисление очков_'!$L$4:$M$69,2,FALSE),0)</f>
        <v>0</v>
      </c>
      <c r="F111" s="144" t="e">
        <f>VLOOKUP(A111,'Парный рейтинг'!D$10:E$320,2,FALSE)</f>
        <v>#N/A</v>
      </c>
      <c r="G111" s="144" t="e">
        <f t="shared" ref="G111" si="119">G110</f>
        <v>#N/A</v>
      </c>
      <c r="I111" s="54" t="e">
        <f>MATCH(A111,'Парный рейтинг'!D$10:D$423,0)</f>
        <v>#N/A</v>
      </c>
      <c r="J111" s="52">
        <f t="shared" si="74"/>
        <v>110</v>
      </c>
      <c r="K111" s="54" t="str">
        <f t="shared" si="105"/>
        <v/>
      </c>
      <c r="L111" s="55" t="e">
        <f t="shared" si="106"/>
        <v>#VALUE!</v>
      </c>
      <c r="O111" s="54" t="e">
        <f>IFERROR(I111,#REF!)</f>
        <v>#REF!</v>
      </c>
      <c r="Q111" s="52">
        <v>112</v>
      </c>
      <c r="R111" s="52">
        <v>112</v>
      </c>
      <c r="S111" s="52">
        <v>112</v>
      </c>
      <c r="T111" s="52">
        <v>112</v>
      </c>
      <c r="U111" s="52">
        <v>112</v>
      </c>
    </row>
    <row r="112" spans="1:21" ht="16.8" x14ac:dyDescent="0.45">
      <c r="A112" s="53"/>
      <c r="B112" s="52">
        <v>112</v>
      </c>
      <c r="D112" s="53"/>
      <c r="E112" s="52">
        <f>IFERROR(VLOOKUP(B112,'Начисление очков_'!$L$4:$M$69,2,FALSE),0)</f>
        <v>0</v>
      </c>
      <c r="F112" s="144" t="e">
        <f>VLOOKUP(A112,'Парный рейтинг'!D$10:E$320,2,FALSE)</f>
        <v>#N/A</v>
      </c>
      <c r="G112" s="144" t="e">
        <f t="shared" ref="G112" si="120">F112+F113</f>
        <v>#N/A</v>
      </c>
      <c r="I112" s="54" t="e">
        <f>MATCH(A112,'Парный рейтинг'!D$10:D$423,0)</f>
        <v>#N/A</v>
      </c>
      <c r="J112" s="52">
        <f t="shared" si="74"/>
        <v>111</v>
      </c>
      <c r="K112" s="54" t="str">
        <f t="shared" si="105"/>
        <v/>
      </c>
      <c r="L112" s="55" t="e">
        <f t="shared" si="106"/>
        <v>#VALUE!</v>
      </c>
      <c r="O112" s="54" t="e">
        <f>IFERROR(I112,#REF!)</f>
        <v>#REF!</v>
      </c>
      <c r="Q112" s="52">
        <v>112</v>
      </c>
      <c r="R112" s="52">
        <v>112</v>
      </c>
      <c r="S112" s="52">
        <v>112</v>
      </c>
      <c r="T112" s="52">
        <v>112</v>
      </c>
      <c r="U112" s="52">
        <v>112</v>
      </c>
    </row>
    <row r="113" spans="1:21" ht="16.8" x14ac:dyDescent="0.45">
      <c r="A113" s="53"/>
      <c r="B113" s="52">
        <v>112</v>
      </c>
      <c r="D113" s="53"/>
      <c r="E113" s="52">
        <f>IFERROR(VLOOKUP(B113,'Начисление очков_'!$L$4:$M$69,2,FALSE),0)</f>
        <v>0</v>
      </c>
      <c r="F113" s="144" t="e">
        <f>VLOOKUP(A113,'Парный рейтинг'!D$10:E$320,2,FALSE)</f>
        <v>#N/A</v>
      </c>
      <c r="G113" s="144" t="e">
        <f t="shared" ref="G113" si="121">G112</f>
        <v>#N/A</v>
      </c>
      <c r="I113" s="54" t="e">
        <f>MATCH(A113,'Парный рейтинг'!D$10:D$423,0)</f>
        <v>#N/A</v>
      </c>
      <c r="J113" s="52">
        <f t="shared" si="74"/>
        <v>112</v>
      </c>
      <c r="K113" s="54" t="str">
        <f t="shared" si="105"/>
        <v/>
      </c>
      <c r="L113" s="55" t="e">
        <f t="shared" si="106"/>
        <v>#VALUE!</v>
      </c>
      <c r="O113" s="54" t="e">
        <f>IFERROR(I113,#REF!)</f>
        <v>#REF!</v>
      </c>
      <c r="Q113" s="52">
        <v>112</v>
      </c>
      <c r="R113" s="52">
        <v>112</v>
      </c>
      <c r="S113" s="52">
        <v>112</v>
      </c>
      <c r="T113" s="52">
        <v>112</v>
      </c>
      <c r="U113" s="52">
        <v>112</v>
      </c>
    </row>
    <row r="114" spans="1:21" ht="16.8" x14ac:dyDescent="0.45">
      <c r="A114" s="53"/>
      <c r="B114" s="52">
        <v>113</v>
      </c>
      <c r="D114" s="53"/>
      <c r="E114" s="52">
        <f>IFERROR(VLOOKUP(B114,'Начисление очков_'!$L$4:$M$69,2,FALSE),0)</f>
        <v>0</v>
      </c>
      <c r="F114" s="144" t="e">
        <f>VLOOKUP(A114,'Парный рейтинг'!D$10:E$320,2,FALSE)</f>
        <v>#N/A</v>
      </c>
      <c r="G114" s="144" t="e">
        <f t="shared" ref="G114" si="122">F114+F115</f>
        <v>#N/A</v>
      </c>
      <c r="I114" s="54" t="e">
        <f>MATCH(A114,'Парный рейтинг'!D$10:D$423,0)</f>
        <v>#N/A</v>
      </c>
      <c r="J114" s="52">
        <f t="shared" si="74"/>
        <v>113</v>
      </c>
      <c r="K114" s="54" t="str">
        <f t="shared" si="105"/>
        <v/>
      </c>
      <c r="L114" s="55" t="e">
        <f t="shared" si="106"/>
        <v>#VALUE!</v>
      </c>
      <c r="O114" s="54" t="e">
        <f>IFERROR(I114,#REF!)</f>
        <v>#REF!</v>
      </c>
      <c r="Q114" s="52">
        <f t="shared" ref="Q114:U129" si="123">Q113+1</f>
        <v>113</v>
      </c>
      <c r="R114" s="52">
        <f t="shared" si="123"/>
        <v>113</v>
      </c>
      <c r="S114" s="52">
        <f t="shared" si="123"/>
        <v>113</v>
      </c>
      <c r="T114" s="52">
        <f t="shared" si="123"/>
        <v>113</v>
      </c>
      <c r="U114" s="52">
        <f t="shared" si="123"/>
        <v>113</v>
      </c>
    </row>
    <row r="115" spans="1:21" ht="16.8" x14ac:dyDescent="0.45">
      <c r="A115" s="53"/>
      <c r="B115" s="52">
        <v>114</v>
      </c>
      <c r="D115" s="53"/>
      <c r="E115" s="52">
        <f>IFERROR(VLOOKUP(B115,'Начисление очков_'!$L$4:$M$69,2,FALSE),0)</f>
        <v>0</v>
      </c>
      <c r="F115" s="144" t="e">
        <f>VLOOKUP(A115,'Парный рейтинг'!D$10:E$320,2,FALSE)</f>
        <v>#N/A</v>
      </c>
      <c r="G115" s="144" t="e">
        <f t="shared" ref="G115" si="124">G114</f>
        <v>#N/A</v>
      </c>
      <c r="I115" s="54" t="e">
        <f>MATCH(A115,'Парный рейтинг'!D$10:D$423,0)</f>
        <v>#N/A</v>
      </c>
      <c r="J115" s="52">
        <f t="shared" si="74"/>
        <v>114</v>
      </c>
      <c r="K115" s="54" t="str">
        <f t="shared" si="105"/>
        <v/>
      </c>
      <c r="L115" s="55" t="e">
        <f t="shared" si="106"/>
        <v>#VALUE!</v>
      </c>
      <c r="O115" s="54" t="e">
        <f>IFERROR(I115,#REF!)</f>
        <v>#REF!</v>
      </c>
      <c r="Q115" s="52">
        <f t="shared" si="123"/>
        <v>114</v>
      </c>
      <c r="R115" s="52">
        <f t="shared" si="123"/>
        <v>114</v>
      </c>
      <c r="S115" s="52">
        <f t="shared" si="123"/>
        <v>114</v>
      </c>
      <c r="T115" s="52">
        <f t="shared" si="123"/>
        <v>114</v>
      </c>
      <c r="U115" s="52">
        <f t="shared" si="123"/>
        <v>114</v>
      </c>
    </row>
    <row r="116" spans="1:21" ht="16.8" x14ac:dyDescent="0.45">
      <c r="A116" s="53"/>
      <c r="B116" s="52">
        <v>116</v>
      </c>
      <c r="D116" s="53"/>
      <c r="E116" s="52">
        <f>IFERROR(VLOOKUP(B116,'Начисление очков_'!$L$4:$M$69,2,FALSE),0)</f>
        <v>0</v>
      </c>
      <c r="F116" s="144" t="e">
        <f>VLOOKUP(A116,'Парный рейтинг'!D$10:E$320,2,FALSE)</f>
        <v>#N/A</v>
      </c>
      <c r="G116" s="144" t="e">
        <f t="shared" ref="G116" si="125">F116+F117</f>
        <v>#N/A</v>
      </c>
      <c r="I116" s="54" t="e">
        <f>MATCH(A116,'Парный рейтинг'!D$10:D$423,0)</f>
        <v>#N/A</v>
      </c>
      <c r="J116" s="52">
        <f t="shared" si="74"/>
        <v>115</v>
      </c>
      <c r="K116" s="54" t="str">
        <f t="shared" si="105"/>
        <v/>
      </c>
      <c r="L116" s="55" t="e">
        <f t="shared" si="106"/>
        <v>#VALUE!</v>
      </c>
      <c r="O116" s="54" t="e">
        <f>IFERROR(I116,#REF!)</f>
        <v>#REF!</v>
      </c>
      <c r="Q116" s="52">
        <f t="shared" si="123"/>
        <v>115</v>
      </c>
      <c r="R116" s="52">
        <f t="shared" si="123"/>
        <v>115</v>
      </c>
      <c r="S116" s="52">
        <f t="shared" si="123"/>
        <v>115</v>
      </c>
      <c r="T116" s="52">
        <f t="shared" si="123"/>
        <v>115</v>
      </c>
      <c r="U116" s="52">
        <f t="shared" si="123"/>
        <v>115</v>
      </c>
    </row>
    <row r="117" spans="1:21" ht="16.8" x14ac:dyDescent="0.45">
      <c r="A117" s="53"/>
      <c r="B117" s="52">
        <v>116</v>
      </c>
      <c r="D117" s="53"/>
      <c r="E117" s="52">
        <f>IFERROR(VLOOKUP(B117,'Начисление очков_'!$L$4:$M$69,2,FALSE),0)</f>
        <v>0</v>
      </c>
      <c r="F117" s="144" t="e">
        <f>VLOOKUP(A117,'Парный рейтинг'!D$10:E$320,2,FALSE)</f>
        <v>#N/A</v>
      </c>
      <c r="G117" s="144" t="e">
        <f t="shared" ref="G117" si="126">G116</f>
        <v>#N/A</v>
      </c>
      <c r="I117" s="54" t="e">
        <f>MATCH(A117,'Парный рейтинг'!D$10:D$423,0)</f>
        <v>#N/A</v>
      </c>
      <c r="J117" s="52">
        <f t="shared" si="74"/>
        <v>116</v>
      </c>
      <c r="K117" s="54" t="str">
        <f t="shared" si="105"/>
        <v/>
      </c>
      <c r="L117" s="55" t="e">
        <f t="shared" si="106"/>
        <v>#VALUE!</v>
      </c>
      <c r="O117" s="54" t="e">
        <f>IFERROR(I117,#REF!)</f>
        <v>#REF!</v>
      </c>
      <c r="Q117" s="52">
        <f t="shared" si="123"/>
        <v>116</v>
      </c>
      <c r="R117" s="52">
        <f t="shared" si="123"/>
        <v>116</v>
      </c>
      <c r="S117" s="52">
        <f t="shared" si="123"/>
        <v>116</v>
      </c>
      <c r="T117" s="52">
        <f t="shared" si="123"/>
        <v>116</v>
      </c>
      <c r="U117" s="52">
        <f t="shared" si="123"/>
        <v>116</v>
      </c>
    </row>
    <row r="118" spans="1:21" ht="16.8" x14ac:dyDescent="0.45">
      <c r="A118" s="53"/>
      <c r="B118" s="52">
        <v>117</v>
      </c>
      <c r="D118" s="53"/>
      <c r="E118" s="52">
        <f>IFERROR(VLOOKUP(B118,'Начисление очков_'!$L$4:$M$69,2,FALSE),0)</f>
        <v>0</v>
      </c>
      <c r="F118" s="144" t="e">
        <f>VLOOKUP(A118,'Парный рейтинг'!D$10:E$320,2,FALSE)</f>
        <v>#N/A</v>
      </c>
      <c r="G118" s="144" t="e">
        <f t="shared" ref="G118" si="127">F118+F119</f>
        <v>#N/A</v>
      </c>
      <c r="I118" s="54" t="e">
        <f>MATCH(A118,'Парный рейтинг'!D$10:D$423,0)</f>
        <v>#N/A</v>
      </c>
      <c r="J118" s="52">
        <f t="shared" si="74"/>
        <v>117</v>
      </c>
      <c r="K118" s="54" t="str">
        <f t="shared" si="105"/>
        <v/>
      </c>
      <c r="L118" s="55" t="e">
        <f t="shared" si="106"/>
        <v>#VALUE!</v>
      </c>
      <c r="O118" s="54" t="e">
        <f>IFERROR(I118,#REF!)</f>
        <v>#REF!</v>
      </c>
      <c r="Q118" s="52">
        <f t="shared" si="123"/>
        <v>117</v>
      </c>
      <c r="R118" s="52">
        <f t="shared" si="123"/>
        <v>117</v>
      </c>
      <c r="S118" s="52">
        <f t="shared" si="123"/>
        <v>117</v>
      </c>
      <c r="T118" s="52">
        <f t="shared" si="123"/>
        <v>117</v>
      </c>
      <c r="U118" s="52">
        <f t="shared" si="123"/>
        <v>117</v>
      </c>
    </row>
    <row r="119" spans="1:21" ht="16.8" x14ac:dyDescent="0.45">
      <c r="A119" s="53"/>
      <c r="B119" s="52">
        <v>118</v>
      </c>
      <c r="D119" s="53"/>
      <c r="E119" s="52">
        <f>IFERROR(VLOOKUP(B119,'Начисление очков_'!$L$4:$M$69,2,FALSE),0)</f>
        <v>0</v>
      </c>
      <c r="F119" s="144" t="e">
        <f>VLOOKUP(A119,'Парный рейтинг'!D$10:E$320,2,FALSE)</f>
        <v>#N/A</v>
      </c>
      <c r="G119" s="144" t="e">
        <f t="shared" ref="G119" si="128">G118</f>
        <v>#N/A</v>
      </c>
      <c r="I119" s="54" t="e">
        <f>MATCH(A119,'Парный рейтинг'!D$10:D$423,0)</f>
        <v>#N/A</v>
      </c>
      <c r="J119" s="52">
        <f t="shared" si="74"/>
        <v>118</v>
      </c>
      <c r="K119" s="54" t="str">
        <f t="shared" si="105"/>
        <v/>
      </c>
      <c r="L119" s="55" t="e">
        <f t="shared" si="106"/>
        <v>#VALUE!</v>
      </c>
      <c r="O119" s="54" t="e">
        <f>IFERROR(I119,#REF!)</f>
        <v>#REF!</v>
      </c>
      <c r="Q119" s="52">
        <f t="shared" si="123"/>
        <v>118</v>
      </c>
      <c r="R119" s="52">
        <f t="shared" si="123"/>
        <v>118</v>
      </c>
      <c r="S119" s="52">
        <f t="shared" si="123"/>
        <v>118</v>
      </c>
      <c r="T119" s="52">
        <f t="shared" si="123"/>
        <v>118</v>
      </c>
      <c r="U119" s="52">
        <f t="shared" si="123"/>
        <v>118</v>
      </c>
    </row>
    <row r="120" spans="1:21" ht="16.8" x14ac:dyDescent="0.45">
      <c r="A120" s="53"/>
      <c r="B120" s="52">
        <v>120</v>
      </c>
      <c r="D120" s="53"/>
      <c r="E120" s="52">
        <f>IFERROR(VLOOKUP(B120,'Начисление очков_'!$L$4:$M$69,2,FALSE),0)</f>
        <v>0</v>
      </c>
      <c r="F120" s="144" t="e">
        <f>VLOOKUP(A120,'Парный рейтинг'!D$10:E$320,2,FALSE)</f>
        <v>#N/A</v>
      </c>
      <c r="G120" s="144" t="e">
        <f t="shared" ref="G120" si="129">F120+F121</f>
        <v>#N/A</v>
      </c>
      <c r="I120" s="54" t="e">
        <f>MATCH(A120,'Парный рейтинг'!D$10:D$423,0)</f>
        <v>#N/A</v>
      </c>
      <c r="J120" s="52">
        <f t="shared" si="74"/>
        <v>119</v>
      </c>
      <c r="K120" s="54" t="str">
        <f t="shared" si="105"/>
        <v/>
      </c>
      <c r="L120" s="55" t="e">
        <f t="shared" si="106"/>
        <v>#VALUE!</v>
      </c>
      <c r="O120" s="54" t="e">
        <f>IFERROR(I120,#REF!)</f>
        <v>#REF!</v>
      </c>
      <c r="Q120" s="52">
        <f t="shared" si="123"/>
        <v>119</v>
      </c>
      <c r="R120" s="52">
        <f t="shared" si="123"/>
        <v>119</v>
      </c>
      <c r="S120" s="52">
        <f t="shared" si="123"/>
        <v>119</v>
      </c>
      <c r="T120" s="52">
        <f t="shared" si="123"/>
        <v>119</v>
      </c>
      <c r="U120" s="52">
        <f t="shared" si="123"/>
        <v>119</v>
      </c>
    </row>
    <row r="121" spans="1:21" ht="16.8" x14ac:dyDescent="0.45">
      <c r="A121" s="53"/>
      <c r="B121" s="52">
        <v>120</v>
      </c>
      <c r="D121" s="53"/>
      <c r="E121" s="52">
        <f>IFERROR(VLOOKUP(B121,'Начисление очков_'!$L$4:$M$69,2,FALSE),0)</f>
        <v>0</v>
      </c>
      <c r="F121" s="144" t="e">
        <f>VLOOKUP(A121,'Парный рейтинг'!D$10:E$320,2,FALSE)</f>
        <v>#N/A</v>
      </c>
      <c r="G121" s="144" t="e">
        <f t="shared" ref="G121" si="130">G120</f>
        <v>#N/A</v>
      </c>
      <c r="I121" s="54" t="e">
        <f>MATCH(A121,'Парный рейтинг'!D$10:D$423,0)</f>
        <v>#N/A</v>
      </c>
      <c r="J121" s="52">
        <f t="shared" si="74"/>
        <v>120</v>
      </c>
      <c r="K121" s="54" t="str">
        <f t="shared" si="105"/>
        <v/>
      </c>
      <c r="L121" s="55" t="e">
        <f t="shared" si="106"/>
        <v>#VALUE!</v>
      </c>
      <c r="O121" s="54" t="e">
        <f>IFERROR(I121,#REF!)</f>
        <v>#REF!</v>
      </c>
      <c r="Q121" s="52">
        <f t="shared" si="123"/>
        <v>120</v>
      </c>
      <c r="R121" s="52">
        <f t="shared" si="123"/>
        <v>120</v>
      </c>
      <c r="S121" s="52">
        <f t="shared" si="123"/>
        <v>120</v>
      </c>
      <c r="T121" s="52">
        <f t="shared" si="123"/>
        <v>120</v>
      </c>
      <c r="U121" s="52">
        <f t="shared" si="123"/>
        <v>120</v>
      </c>
    </row>
    <row r="122" spans="1:21" ht="16.8" x14ac:dyDescent="0.45">
      <c r="A122" s="53"/>
      <c r="B122" s="52">
        <v>121</v>
      </c>
      <c r="D122" s="53"/>
      <c r="E122" s="52">
        <f>IFERROR(VLOOKUP(B122,'Начисление очков_'!$L$4:$M$69,2,FALSE),0)</f>
        <v>0</v>
      </c>
      <c r="F122" s="144" t="e">
        <f>VLOOKUP(A122,'Парный рейтинг'!D$10:E$320,2,FALSE)</f>
        <v>#N/A</v>
      </c>
      <c r="G122" s="144" t="e">
        <f t="shared" ref="G122" si="131">F122+F123</f>
        <v>#N/A</v>
      </c>
      <c r="I122" s="54" t="e">
        <f>MATCH(A122,'Парный рейтинг'!D$10:D$423,0)</f>
        <v>#N/A</v>
      </c>
      <c r="J122" s="52">
        <f t="shared" si="74"/>
        <v>121</v>
      </c>
      <c r="K122" s="54" t="str">
        <f t="shared" si="105"/>
        <v/>
      </c>
      <c r="L122" s="55" t="e">
        <f t="shared" si="106"/>
        <v>#VALUE!</v>
      </c>
      <c r="O122" s="54" t="e">
        <f>IFERROR(I122,#REF!)</f>
        <v>#REF!</v>
      </c>
      <c r="Q122" s="52">
        <f t="shared" si="123"/>
        <v>121</v>
      </c>
      <c r="R122" s="52">
        <f t="shared" si="123"/>
        <v>121</v>
      </c>
      <c r="S122" s="52">
        <f t="shared" si="123"/>
        <v>121</v>
      </c>
      <c r="T122" s="52">
        <f t="shared" si="123"/>
        <v>121</v>
      </c>
      <c r="U122" s="52">
        <f t="shared" si="123"/>
        <v>121</v>
      </c>
    </row>
    <row r="123" spans="1:21" ht="16.8" x14ac:dyDescent="0.45">
      <c r="A123" s="53"/>
      <c r="B123" s="52">
        <v>122</v>
      </c>
      <c r="D123" s="53"/>
      <c r="E123" s="52">
        <f>IFERROR(VLOOKUP(B123,'Начисление очков_'!$L$4:$M$69,2,FALSE),0)</f>
        <v>0</v>
      </c>
      <c r="F123" s="144" t="e">
        <f>VLOOKUP(A123,'Парный рейтинг'!D$10:E$320,2,FALSE)</f>
        <v>#N/A</v>
      </c>
      <c r="G123" s="144" t="e">
        <f t="shared" ref="G123" si="132">G122</f>
        <v>#N/A</v>
      </c>
      <c r="I123" s="54" t="e">
        <f>MATCH(A123,'Парный рейтинг'!D$10:D$423,0)</f>
        <v>#N/A</v>
      </c>
      <c r="J123" s="52">
        <f t="shared" si="74"/>
        <v>122</v>
      </c>
      <c r="K123" s="54" t="str">
        <f t="shared" si="105"/>
        <v/>
      </c>
      <c r="L123" s="55" t="e">
        <f t="shared" si="106"/>
        <v>#VALUE!</v>
      </c>
      <c r="Q123" s="52">
        <f t="shared" si="123"/>
        <v>122</v>
      </c>
      <c r="R123" s="52">
        <f t="shared" si="123"/>
        <v>122</v>
      </c>
      <c r="S123" s="52">
        <f t="shared" si="123"/>
        <v>122</v>
      </c>
      <c r="T123" s="52">
        <f t="shared" si="123"/>
        <v>122</v>
      </c>
      <c r="U123" s="52">
        <f t="shared" si="123"/>
        <v>122</v>
      </c>
    </row>
    <row r="124" spans="1:21" ht="16.8" x14ac:dyDescent="0.45">
      <c r="A124" s="53"/>
      <c r="B124" s="52">
        <v>124</v>
      </c>
      <c r="D124" s="53"/>
      <c r="E124" s="52">
        <f>IFERROR(VLOOKUP(B124,'Начисление очков_'!$L$4:$M$69,2,FALSE),0)</f>
        <v>0</v>
      </c>
      <c r="F124" s="144" t="e">
        <f>VLOOKUP(A124,'Парный рейтинг'!D$10:E$320,2,FALSE)</f>
        <v>#N/A</v>
      </c>
      <c r="G124" s="144" t="e">
        <f t="shared" ref="G124" si="133">F124+F125</f>
        <v>#N/A</v>
      </c>
      <c r="I124" s="54" t="e">
        <f>MATCH(A124,'Парный рейтинг'!D$10:D$423,0)</f>
        <v>#N/A</v>
      </c>
      <c r="J124" s="52">
        <f t="shared" si="74"/>
        <v>123</v>
      </c>
      <c r="K124" s="54" t="str">
        <f t="shared" si="105"/>
        <v/>
      </c>
      <c r="L124" s="55" t="e">
        <f t="shared" si="106"/>
        <v>#VALUE!</v>
      </c>
      <c r="Q124" s="52">
        <f t="shared" si="123"/>
        <v>123</v>
      </c>
      <c r="R124" s="52">
        <f t="shared" si="123"/>
        <v>123</v>
      </c>
      <c r="S124" s="52">
        <f t="shared" si="123"/>
        <v>123</v>
      </c>
      <c r="T124" s="52">
        <f t="shared" si="123"/>
        <v>123</v>
      </c>
      <c r="U124" s="52">
        <f t="shared" si="123"/>
        <v>123</v>
      </c>
    </row>
    <row r="125" spans="1:21" ht="16.8" x14ac:dyDescent="0.45">
      <c r="A125" s="53"/>
      <c r="B125" s="52">
        <v>124</v>
      </c>
      <c r="D125" s="53"/>
      <c r="E125" s="52">
        <f>IFERROR(VLOOKUP(B125,'Начисление очков_'!$L$4:$M$69,2,FALSE),0)</f>
        <v>0</v>
      </c>
      <c r="F125" s="144" t="e">
        <f>VLOOKUP(A125,'Парный рейтинг'!D$10:E$320,2,FALSE)</f>
        <v>#N/A</v>
      </c>
      <c r="G125" s="144" t="e">
        <f t="shared" ref="G125" si="134">G124</f>
        <v>#N/A</v>
      </c>
      <c r="I125" s="54" t="e">
        <f>MATCH(A125,'Парный рейтинг'!D$10:D$423,0)</f>
        <v>#N/A</v>
      </c>
      <c r="J125" s="52">
        <f t="shared" si="74"/>
        <v>124</v>
      </c>
      <c r="K125" s="54" t="str">
        <f t="shared" si="105"/>
        <v/>
      </c>
      <c r="L125" s="55" t="e">
        <f t="shared" si="106"/>
        <v>#VALUE!</v>
      </c>
      <c r="Q125" s="52">
        <f t="shared" si="123"/>
        <v>124</v>
      </c>
      <c r="R125" s="52">
        <f t="shared" si="123"/>
        <v>124</v>
      </c>
      <c r="S125" s="52">
        <f t="shared" si="123"/>
        <v>124</v>
      </c>
      <c r="T125" s="52">
        <f t="shared" si="123"/>
        <v>124</v>
      </c>
      <c r="U125" s="52">
        <f t="shared" si="123"/>
        <v>124</v>
      </c>
    </row>
    <row r="126" spans="1:21" ht="16.8" x14ac:dyDescent="0.45">
      <c r="A126" s="53"/>
      <c r="B126" s="52">
        <v>128</v>
      </c>
      <c r="D126" s="53"/>
      <c r="E126" s="52">
        <f>IFERROR(VLOOKUP(B126,'Начисление очков_'!$L$4:$M$69,2,FALSE),0)</f>
        <v>0</v>
      </c>
      <c r="F126" s="144" t="e">
        <f>VLOOKUP(A126,'Парный рейтинг'!D$10:E$320,2,FALSE)</f>
        <v>#N/A</v>
      </c>
      <c r="G126" s="144" t="e">
        <f t="shared" ref="G126" si="135">F126+F127</f>
        <v>#N/A</v>
      </c>
      <c r="I126" s="54" t="e">
        <f>MATCH(A126,'Парный рейтинг'!D$10:D$423,0)</f>
        <v>#N/A</v>
      </c>
      <c r="J126" s="52">
        <f t="shared" si="74"/>
        <v>125</v>
      </c>
      <c r="K126" s="54" t="str">
        <f t="shared" si="105"/>
        <v/>
      </c>
      <c r="L126" s="55" t="e">
        <f t="shared" si="106"/>
        <v>#VALUE!</v>
      </c>
      <c r="Q126" s="52">
        <f t="shared" si="123"/>
        <v>125</v>
      </c>
      <c r="R126" s="52">
        <f t="shared" si="123"/>
        <v>125</v>
      </c>
      <c r="S126" s="52">
        <f t="shared" si="123"/>
        <v>125</v>
      </c>
      <c r="T126" s="52">
        <f t="shared" si="123"/>
        <v>125</v>
      </c>
      <c r="U126" s="52">
        <f t="shared" si="123"/>
        <v>125</v>
      </c>
    </row>
    <row r="127" spans="1:21" ht="16.8" x14ac:dyDescent="0.45">
      <c r="A127" s="53"/>
      <c r="B127" s="52">
        <v>128</v>
      </c>
      <c r="D127" s="53"/>
      <c r="E127" s="52">
        <f>IFERROR(VLOOKUP(B127,'Начисление очков_'!$L$4:$M$69,2,FALSE),0)</f>
        <v>0</v>
      </c>
      <c r="F127" s="144" t="e">
        <f>VLOOKUP(A127,'Парный рейтинг'!D$10:E$320,2,FALSE)</f>
        <v>#N/A</v>
      </c>
      <c r="G127" s="144" t="e">
        <f t="shared" ref="G127" si="136">G126</f>
        <v>#N/A</v>
      </c>
      <c r="I127" s="54" t="e">
        <f>MATCH(A127,'Парный рейтинг'!D$10:D$423,0)</f>
        <v>#N/A</v>
      </c>
      <c r="J127" s="52">
        <f t="shared" si="74"/>
        <v>126</v>
      </c>
      <c r="K127" s="54" t="str">
        <f t="shared" si="105"/>
        <v/>
      </c>
      <c r="L127" s="55" t="e">
        <f t="shared" si="106"/>
        <v>#VALUE!</v>
      </c>
      <c r="Q127" s="52">
        <f t="shared" si="123"/>
        <v>126</v>
      </c>
      <c r="R127" s="52">
        <f t="shared" si="123"/>
        <v>126</v>
      </c>
      <c r="S127" s="52">
        <f t="shared" si="123"/>
        <v>126</v>
      </c>
      <c r="T127" s="52">
        <f t="shared" si="123"/>
        <v>126</v>
      </c>
      <c r="U127" s="52">
        <f t="shared" si="123"/>
        <v>126</v>
      </c>
    </row>
    <row r="128" spans="1:21" ht="16.8" x14ac:dyDescent="0.45">
      <c r="A128" s="53"/>
      <c r="B128" s="52">
        <v>128</v>
      </c>
      <c r="D128" s="53"/>
      <c r="E128" s="52">
        <f>IFERROR(VLOOKUP(B128,'Начисление очков_'!$L$4:$M$69,2,FALSE),0)</f>
        <v>0</v>
      </c>
      <c r="F128" s="144" t="e">
        <f>VLOOKUP(A128,'Парный рейтинг'!D$10:E$320,2,FALSE)</f>
        <v>#N/A</v>
      </c>
      <c r="G128" s="144" t="e">
        <f t="shared" ref="G128" si="137">F128+F129</f>
        <v>#N/A</v>
      </c>
      <c r="I128" s="54" t="e">
        <f>MATCH(A128,'Парный рейтинг'!D$10:D$423,0)</f>
        <v>#N/A</v>
      </c>
      <c r="J128" s="52">
        <f t="shared" si="74"/>
        <v>127</v>
      </c>
      <c r="K128" s="54" t="str">
        <f t="shared" si="105"/>
        <v/>
      </c>
      <c r="L128" s="55" t="e">
        <f t="shared" si="106"/>
        <v>#VALUE!</v>
      </c>
      <c r="Q128" s="52">
        <f t="shared" si="123"/>
        <v>127</v>
      </c>
      <c r="R128" s="52">
        <f t="shared" si="123"/>
        <v>127</v>
      </c>
      <c r="S128" s="52">
        <f t="shared" si="123"/>
        <v>127</v>
      </c>
      <c r="T128" s="52">
        <f t="shared" si="123"/>
        <v>127</v>
      </c>
      <c r="U128" s="52">
        <f t="shared" si="123"/>
        <v>127</v>
      </c>
    </row>
    <row r="129" spans="1:21" ht="16.8" x14ac:dyDescent="0.45">
      <c r="A129" s="53"/>
      <c r="B129" s="52">
        <v>128</v>
      </c>
      <c r="D129" s="53"/>
      <c r="E129" s="52">
        <f>IFERROR(VLOOKUP(B129,'Начисление очков_'!$L$4:$M$69,2,FALSE),0)</f>
        <v>0</v>
      </c>
      <c r="F129" s="144" t="e">
        <f>VLOOKUP(A129,'Парный рейтинг'!D$10:E$320,2,FALSE)</f>
        <v>#N/A</v>
      </c>
      <c r="G129" s="144" t="e">
        <f t="shared" ref="G129" si="138">G128</f>
        <v>#N/A</v>
      </c>
      <c r="I129" s="54" t="e">
        <f>MATCH(A129,'Парный рейтинг'!D$10:D$423,0)</f>
        <v>#N/A</v>
      </c>
      <c r="J129" s="52">
        <f t="shared" si="74"/>
        <v>128</v>
      </c>
      <c r="K129" s="54" t="str">
        <f t="shared" si="105"/>
        <v/>
      </c>
      <c r="L129" s="55" t="e">
        <f t="shared" si="106"/>
        <v>#VALUE!</v>
      </c>
      <c r="Q129" s="52">
        <f t="shared" si="123"/>
        <v>128</v>
      </c>
      <c r="R129" s="52">
        <f t="shared" si="123"/>
        <v>128</v>
      </c>
      <c r="S129" s="52">
        <f t="shared" si="123"/>
        <v>128</v>
      </c>
      <c r="T129" s="52">
        <f t="shared" si="123"/>
        <v>128</v>
      </c>
      <c r="U129" s="52">
        <f t="shared" si="123"/>
        <v>128</v>
      </c>
    </row>
    <row r="130" spans="1:21" ht="16.8" x14ac:dyDescent="0.45">
      <c r="A130" s="53"/>
      <c r="D130" s="53"/>
      <c r="I130" s="54" t="e">
        <f>MATCH(A130,'Парный рейтинг'!D$10:D$423,0)</f>
        <v>#N/A</v>
      </c>
      <c r="L130" s="55" t="e">
        <f t="shared" si="106"/>
        <v>#VALUE!</v>
      </c>
    </row>
    <row r="131" spans="1:21" ht="16.8" x14ac:dyDescent="0.45">
      <c r="A131" s="53"/>
      <c r="D131" s="53"/>
      <c r="I131" s="54" t="e">
        <f>MATCH(A131,'Парный рейтинг'!D$10:D$423,0)</f>
        <v>#N/A</v>
      </c>
      <c r="L131" s="55" t="e">
        <f t="shared" ref="L131:L142" si="139">MID(A131&amp;" "&amp;A131, FIND(" ",A131)+1,LEN(A131))</f>
        <v>#VALUE!</v>
      </c>
    </row>
    <row r="132" spans="1:21" ht="16.8" x14ac:dyDescent="0.45">
      <c r="A132" s="53"/>
      <c r="D132" s="53"/>
      <c r="I132" s="54" t="e">
        <f>MATCH(A132,'Парный рейтинг'!D$10:D$423,0)</f>
        <v>#N/A</v>
      </c>
      <c r="L132" s="55" t="e">
        <f t="shared" si="139"/>
        <v>#VALUE!</v>
      </c>
    </row>
    <row r="133" spans="1:21" ht="16.8" x14ac:dyDescent="0.45">
      <c r="A133" s="53"/>
      <c r="D133" s="53"/>
      <c r="I133" s="54" t="e">
        <f>MATCH(A133,'Парный рейтинг'!D$10:D$423,0)</f>
        <v>#N/A</v>
      </c>
      <c r="L133" s="55" t="e">
        <f t="shared" si="139"/>
        <v>#VALUE!</v>
      </c>
    </row>
    <row r="134" spans="1:21" ht="16.8" x14ac:dyDescent="0.45">
      <c r="A134" s="53"/>
      <c r="D134" s="53"/>
      <c r="I134" s="54" t="e">
        <f>MATCH(A134,'Парный рейтинг'!D$10:D$423,0)</f>
        <v>#N/A</v>
      </c>
      <c r="L134" s="55" t="e">
        <f t="shared" si="139"/>
        <v>#VALUE!</v>
      </c>
    </row>
    <row r="135" spans="1:21" ht="16.8" x14ac:dyDescent="0.45">
      <c r="A135" s="53"/>
      <c r="D135" s="53"/>
      <c r="I135" s="54" t="e">
        <f>MATCH(A135,'Парный рейтинг'!D$10:D$423,0)</f>
        <v>#N/A</v>
      </c>
      <c r="L135" s="55" t="e">
        <f t="shared" si="139"/>
        <v>#VALUE!</v>
      </c>
    </row>
    <row r="136" spans="1:21" ht="16.8" x14ac:dyDescent="0.45">
      <c r="A136" s="53"/>
      <c r="D136" s="53"/>
      <c r="I136" s="54" t="e">
        <f>MATCH(A136,'Парный рейтинг'!D$10:D$423,0)</f>
        <v>#N/A</v>
      </c>
      <c r="L136" s="55" t="e">
        <f t="shared" si="139"/>
        <v>#VALUE!</v>
      </c>
    </row>
    <row r="137" spans="1:21" ht="16.8" x14ac:dyDescent="0.45">
      <c r="A137" s="53"/>
      <c r="D137" s="53"/>
      <c r="I137" s="54" t="e">
        <f>MATCH(A137,'Парный рейтинг'!D$10:D$423,0)</f>
        <v>#N/A</v>
      </c>
      <c r="L137" s="55" t="e">
        <f t="shared" si="139"/>
        <v>#VALUE!</v>
      </c>
    </row>
    <row r="138" spans="1:21" ht="16.8" x14ac:dyDescent="0.45">
      <c r="A138" s="53"/>
      <c r="D138" s="53"/>
      <c r="I138" s="54" t="e">
        <f>MATCH(A138,'Парный рейтинг'!D$10:D$423,0)</f>
        <v>#N/A</v>
      </c>
      <c r="L138" s="55" t="e">
        <f t="shared" si="139"/>
        <v>#VALUE!</v>
      </c>
    </row>
    <row r="139" spans="1:21" ht="16.8" x14ac:dyDescent="0.45">
      <c r="A139" s="53"/>
      <c r="D139" s="53"/>
      <c r="I139" s="54" t="e">
        <f>MATCH(A139,'Парный рейтинг'!D$10:D$423,0)</f>
        <v>#N/A</v>
      </c>
      <c r="L139" s="55" t="e">
        <f t="shared" si="139"/>
        <v>#VALUE!</v>
      </c>
    </row>
    <row r="140" spans="1:21" ht="16.8" x14ac:dyDescent="0.45">
      <c r="A140" s="53"/>
      <c r="D140" s="53"/>
      <c r="I140" s="54" t="e">
        <f>MATCH(A140,'Парный рейтинг'!D$10:D$423,0)</f>
        <v>#N/A</v>
      </c>
      <c r="L140" s="55" t="e">
        <f t="shared" si="139"/>
        <v>#VALUE!</v>
      </c>
    </row>
    <row r="141" spans="1:21" ht="16.8" x14ac:dyDescent="0.45">
      <c r="A141" s="53"/>
      <c r="D141" s="53"/>
      <c r="I141" s="54" t="e">
        <f>MATCH(A141,'Парный рейтинг'!D$10:D$423,0)</f>
        <v>#N/A</v>
      </c>
      <c r="L141" s="55" t="e">
        <f t="shared" si="139"/>
        <v>#VALUE!</v>
      </c>
    </row>
    <row r="142" spans="1:21" ht="16.8" x14ac:dyDescent="0.45">
      <c r="A142" s="53"/>
      <c r="D142" s="53"/>
      <c r="I142" s="54" t="e">
        <f>MATCH(A142,'Парный рейтинг'!D$10:D$423,0)</f>
        <v>#N/A</v>
      </c>
      <c r="L142" s="55" t="e">
        <f t="shared" si="139"/>
        <v>#VALUE!</v>
      </c>
    </row>
    <row r="143" spans="1:21" ht="16.8" x14ac:dyDescent="0.45">
      <c r="A143" s="53"/>
      <c r="D143" s="53"/>
      <c r="I143" s="54" t="e">
        <f>MATCH(A143,'Парный рейтинг'!D$10:D$423,0)</f>
        <v>#N/A</v>
      </c>
      <c r="L143" s="55" t="e">
        <f>MID(#REF!&amp;" "&amp;#REF!, FIND(" ",#REF!)+1,LEN(#REF!))</f>
        <v>#REF!</v>
      </c>
    </row>
  </sheetData>
  <conditionalFormatting sqref="I2:I143">
    <cfRule type="cellIs" dxfId="0" priority="1" operator="greaterThan">
      <formula>375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F851B-676E-4B24-8AA1-1D9CD632E9EC}">
  <sheetPr>
    <pageSetUpPr fitToPage="1"/>
  </sheetPr>
  <dimension ref="B1:AO167"/>
  <sheetViews>
    <sheetView workbookViewId="0">
      <selection activeCell="L4" sqref="L4:M4"/>
    </sheetView>
  </sheetViews>
  <sheetFormatPr defaultColWidth="9.109375" defaultRowHeight="14.4" x14ac:dyDescent="0.3"/>
  <cols>
    <col min="1" max="1" width="9.109375" style="57"/>
    <col min="2" max="2" width="9.6640625" style="57" customWidth="1"/>
    <col min="3" max="3" width="15.6640625" style="58" customWidth="1"/>
    <col min="4" max="4" width="6.6640625" style="59" customWidth="1"/>
    <col min="5" max="5" width="6.6640625" style="57" hidden="1" customWidth="1"/>
    <col min="6" max="6" width="7.109375" style="57" customWidth="1"/>
    <col min="7" max="7" width="9.6640625" style="57" customWidth="1"/>
    <col min="8" max="8" width="15.6640625" style="58" customWidth="1"/>
    <col min="9" max="9" width="6.6640625" style="59" customWidth="1"/>
    <col min="10" max="10" width="6.6640625" style="57" hidden="1" customWidth="1"/>
    <col min="11" max="11" width="7.109375" style="57" customWidth="1"/>
    <col min="12" max="12" width="9.6640625" style="57" customWidth="1"/>
    <col min="13" max="13" width="15.6640625" style="58" customWidth="1"/>
    <col min="14" max="14" width="6.6640625" style="59" customWidth="1"/>
    <col min="15" max="15" width="6.6640625" style="57" hidden="1" customWidth="1"/>
    <col min="16" max="16" width="7.109375" style="57" customWidth="1"/>
    <col min="17" max="17" width="9.6640625" style="57" customWidth="1"/>
    <col min="18" max="18" width="15.6640625" style="58" customWidth="1"/>
    <col min="19" max="19" width="6.6640625" style="59" customWidth="1"/>
    <col min="20" max="20" width="6.6640625" style="57" hidden="1" customWidth="1"/>
    <col min="21" max="21" width="6.6640625" style="57" customWidth="1"/>
    <col min="22" max="22" width="9.6640625" style="57" customWidth="1"/>
    <col min="23" max="23" width="15.6640625" style="58" customWidth="1"/>
    <col min="24" max="24" width="6.6640625" style="59" customWidth="1"/>
    <col min="25" max="25" width="6.6640625" style="57" hidden="1" customWidth="1"/>
    <col min="26" max="26" width="7.109375" style="57" customWidth="1"/>
    <col min="27" max="27" width="9.6640625" style="57" customWidth="1"/>
    <col min="28" max="28" width="15.6640625" style="58" customWidth="1"/>
    <col min="29" max="29" width="6.6640625" style="61" customWidth="1"/>
    <col min="30" max="30" width="6.6640625" style="57" hidden="1" customWidth="1"/>
    <col min="31" max="31" width="7.109375" style="57" customWidth="1"/>
    <col min="32" max="32" width="9.6640625" style="57" customWidth="1"/>
    <col min="33" max="33" width="15.6640625" style="58" customWidth="1"/>
    <col min="34" max="34" width="6.6640625" style="61" customWidth="1"/>
    <col min="35" max="35" width="6.6640625" style="57" hidden="1" customWidth="1"/>
    <col min="36" max="36" width="7.109375" style="57" customWidth="1"/>
    <col min="37" max="16384" width="9.109375" style="57"/>
  </cols>
  <sheetData>
    <row r="1" spans="2:41" x14ac:dyDescent="0.3">
      <c r="V1" s="60"/>
      <c r="AA1" s="60"/>
      <c r="AF1" s="60"/>
    </row>
    <row r="2" spans="2:41" ht="30.75" customHeight="1" x14ac:dyDescent="0.3">
      <c r="B2" s="259" t="s">
        <v>21</v>
      </c>
      <c r="C2" s="259"/>
      <c r="D2" s="260"/>
      <c r="G2" s="261" t="s">
        <v>22</v>
      </c>
      <c r="H2" s="261"/>
      <c r="I2" s="262"/>
      <c r="L2" s="263" t="s">
        <v>23</v>
      </c>
      <c r="M2" s="263"/>
      <c r="N2" s="264"/>
      <c r="Q2" s="265" t="s">
        <v>24</v>
      </c>
      <c r="R2" s="266"/>
      <c r="S2" s="267"/>
      <c r="V2" s="268" t="s">
        <v>25</v>
      </c>
      <c r="W2" s="269"/>
      <c r="X2" s="270"/>
      <c r="AA2" s="271" t="s">
        <v>26</v>
      </c>
      <c r="AB2" s="272"/>
      <c r="AC2" s="273"/>
      <c r="AF2" s="274" t="s">
        <v>27</v>
      </c>
      <c r="AG2" s="275"/>
      <c r="AH2" s="276"/>
      <c r="AK2" s="277" t="s">
        <v>28</v>
      </c>
      <c r="AL2" s="278"/>
      <c r="AM2" s="278"/>
      <c r="AN2" s="278"/>
      <c r="AO2" s="279"/>
    </row>
    <row r="3" spans="2:41" s="63" customFormat="1" ht="20.25" customHeight="1" x14ac:dyDescent="0.3">
      <c r="B3" s="62" t="s">
        <v>29</v>
      </c>
      <c r="C3" s="62" t="s">
        <v>30</v>
      </c>
      <c r="D3" s="62" t="s">
        <v>31</v>
      </c>
      <c r="E3" s="62" t="s">
        <v>32</v>
      </c>
      <c r="G3" s="62" t="s">
        <v>29</v>
      </c>
      <c r="H3" s="62" t="s">
        <v>30</v>
      </c>
      <c r="I3" s="62" t="s">
        <v>31</v>
      </c>
      <c r="J3" s="62" t="s">
        <v>32</v>
      </c>
      <c r="L3" s="62" t="s">
        <v>29</v>
      </c>
      <c r="M3" s="62" t="s">
        <v>30</v>
      </c>
      <c r="N3" s="62" t="s">
        <v>31</v>
      </c>
      <c r="O3" s="62" t="s">
        <v>32</v>
      </c>
      <c r="Q3" s="62" t="s">
        <v>29</v>
      </c>
      <c r="R3" s="62" t="s">
        <v>30</v>
      </c>
      <c r="S3" s="62" t="s">
        <v>31</v>
      </c>
      <c r="T3" s="62" t="s">
        <v>32</v>
      </c>
      <c r="V3" s="62" t="s">
        <v>29</v>
      </c>
      <c r="W3" s="62" t="s">
        <v>30</v>
      </c>
      <c r="X3" s="62" t="s">
        <v>31</v>
      </c>
      <c r="Y3" s="62" t="s">
        <v>32</v>
      </c>
      <c r="AA3" s="62" t="s">
        <v>29</v>
      </c>
      <c r="AB3" s="62" t="s">
        <v>30</v>
      </c>
      <c r="AC3" s="64" t="s">
        <v>31</v>
      </c>
      <c r="AD3" s="62" t="s">
        <v>32</v>
      </c>
      <c r="AF3" s="62" t="s">
        <v>29</v>
      </c>
      <c r="AG3" s="62" t="s">
        <v>30</v>
      </c>
      <c r="AH3" s="64" t="s">
        <v>31</v>
      </c>
      <c r="AI3" s="62" t="s">
        <v>32</v>
      </c>
      <c r="AK3" s="65" t="s">
        <v>30</v>
      </c>
      <c r="AL3" s="280" t="s">
        <v>33</v>
      </c>
      <c r="AM3" s="281"/>
      <c r="AN3" s="281"/>
      <c r="AO3" s="282"/>
    </row>
    <row r="4" spans="2:41" x14ac:dyDescent="0.3">
      <c r="B4" s="66">
        <v>1</v>
      </c>
      <c r="C4" s="67">
        <v>1000</v>
      </c>
      <c r="D4" s="68"/>
      <c r="E4" s="69"/>
      <c r="G4" s="70">
        <v>1</v>
      </c>
      <c r="H4" s="67">
        <v>600</v>
      </c>
      <c r="I4" s="68"/>
      <c r="J4" s="69"/>
      <c r="L4" s="66">
        <v>1</v>
      </c>
      <c r="M4" s="71">
        <v>360</v>
      </c>
      <c r="N4" s="68"/>
      <c r="O4" s="69"/>
      <c r="Q4" s="66">
        <v>1</v>
      </c>
      <c r="R4" s="71">
        <v>215</v>
      </c>
      <c r="S4" s="68"/>
      <c r="T4" s="69"/>
      <c r="V4" s="66">
        <v>1</v>
      </c>
      <c r="W4" s="71">
        <v>130</v>
      </c>
      <c r="X4" s="68"/>
      <c r="Y4" s="69"/>
      <c r="AA4" s="66">
        <v>1</v>
      </c>
      <c r="AB4" s="71">
        <v>35</v>
      </c>
      <c r="AC4" s="72"/>
      <c r="AD4" s="69"/>
      <c r="AF4" s="66">
        <v>1</v>
      </c>
      <c r="AG4" s="71">
        <v>20</v>
      </c>
      <c r="AH4" s="72"/>
      <c r="AI4" s="69"/>
      <c r="AK4" s="73">
        <v>100</v>
      </c>
      <c r="AL4" s="256" t="s">
        <v>34</v>
      </c>
      <c r="AM4" s="257"/>
      <c r="AN4" s="257"/>
      <c r="AO4" s="258"/>
    </row>
    <row r="5" spans="2:41" x14ac:dyDescent="0.3">
      <c r="B5" s="74">
        <v>2</v>
      </c>
      <c r="C5" s="67">
        <v>600</v>
      </c>
      <c r="D5" s="75">
        <f t="shared" ref="D5:D36" si="0">IF(C5=0,0,IF(C4=0,0,C5/C4))</f>
        <v>0.6</v>
      </c>
      <c r="E5" s="76"/>
      <c r="G5" s="74">
        <v>2</v>
      </c>
      <c r="H5" s="67">
        <f>H4*0.6</f>
        <v>360</v>
      </c>
      <c r="I5" s="75">
        <f t="shared" ref="I5:I68" si="1">IF(H5=0,0,IF(H4=0,0,H5/H4))</f>
        <v>0.6</v>
      </c>
      <c r="J5" s="76"/>
      <c r="L5" s="74">
        <v>2</v>
      </c>
      <c r="M5" s="71">
        <v>215</v>
      </c>
      <c r="N5" s="75">
        <f t="shared" ref="N5:N68" si="2">IF(M5=0,0,IF(M4=0,0,M5/M4))</f>
        <v>0.59722222222222221</v>
      </c>
      <c r="O5" s="76"/>
      <c r="Q5" s="74">
        <v>2</v>
      </c>
      <c r="R5" s="71">
        <v>130</v>
      </c>
      <c r="S5" s="75">
        <f t="shared" ref="S5:S68" si="3">IF(R5=0,0,IF(R4=0,0,R5/R4))</f>
        <v>0.60465116279069764</v>
      </c>
      <c r="T5" s="76"/>
      <c r="V5" s="74">
        <v>2</v>
      </c>
      <c r="W5" s="71">
        <v>90</v>
      </c>
      <c r="X5" s="75">
        <f t="shared" ref="X5:X68" si="4">IF(W5=0,0,IF(W4=0,0,W5/W4))</f>
        <v>0.69230769230769229</v>
      </c>
      <c r="Y5" s="76"/>
      <c r="AA5" s="74">
        <v>2</v>
      </c>
      <c r="AB5" s="71">
        <v>25</v>
      </c>
      <c r="AC5" s="77">
        <f t="shared" ref="AC5:AC68" si="5">IF(AB5=0,0,IF(AB4=0,0,AB5/AB4))</f>
        <v>0.7142857142857143</v>
      </c>
      <c r="AD5" s="76"/>
      <c r="AF5" s="74">
        <v>2</v>
      </c>
      <c r="AG5" s="71">
        <f>AG4*0.8</f>
        <v>16</v>
      </c>
      <c r="AH5" s="77">
        <f t="shared" ref="AH5:AH68" si="6">IF(AG5=0,0,IF(AG4=0,0,AG5/AG4))</f>
        <v>0.8</v>
      </c>
      <c r="AI5" s="76"/>
      <c r="AK5" s="73">
        <v>200</v>
      </c>
      <c r="AL5" s="256" t="s">
        <v>35</v>
      </c>
      <c r="AM5" s="257"/>
      <c r="AN5" s="257"/>
      <c r="AO5" s="258"/>
    </row>
    <row r="6" spans="2:41" x14ac:dyDescent="0.3">
      <c r="B6" s="74">
        <v>3</v>
      </c>
      <c r="C6" s="67">
        <v>420</v>
      </c>
      <c r="D6" s="78">
        <f t="shared" si="0"/>
        <v>0.7</v>
      </c>
      <c r="E6" s="79">
        <f>C6/C4</f>
        <v>0.42</v>
      </c>
      <c r="G6" s="74">
        <v>3</v>
      </c>
      <c r="H6" s="67">
        <v>250</v>
      </c>
      <c r="I6" s="78">
        <f t="shared" si="1"/>
        <v>0.69444444444444442</v>
      </c>
      <c r="J6" s="79"/>
      <c r="L6" s="74">
        <v>3</v>
      </c>
      <c r="M6" s="71">
        <v>150</v>
      </c>
      <c r="N6" s="78">
        <f t="shared" si="2"/>
        <v>0.69767441860465118</v>
      </c>
      <c r="O6" s="79"/>
      <c r="Q6" s="74">
        <v>3</v>
      </c>
      <c r="R6" s="71">
        <v>90</v>
      </c>
      <c r="S6" s="78">
        <f t="shared" si="3"/>
        <v>0.69230769230769229</v>
      </c>
      <c r="T6" s="79"/>
      <c r="V6" s="74">
        <v>3</v>
      </c>
      <c r="W6" s="71">
        <v>77</v>
      </c>
      <c r="X6" s="78">
        <f t="shared" si="4"/>
        <v>0.85555555555555551</v>
      </c>
      <c r="Y6" s="79"/>
      <c r="AA6" s="74">
        <v>3</v>
      </c>
      <c r="AB6" s="71">
        <v>21</v>
      </c>
      <c r="AC6" s="77">
        <f t="shared" si="5"/>
        <v>0.84</v>
      </c>
      <c r="AD6" s="79"/>
      <c r="AF6" s="74">
        <v>3</v>
      </c>
      <c r="AG6" s="71">
        <v>13</v>
      </c>
      <c r="AH6" s="77">
        <f t="shared" si="6"/>
        <v>0.8125</v>
      </c>
      <c r="AI6" s="79"/>
      <c r="AK6" s="73">
        <v>250</v>
      </c>
      <c r="AL6" s="256" t="s">
        <v>36</v>
      </c>
      <c r="AM6" s="257"/>
      <c r="AN6" s="257"/>
      <c r="AO6" s="258"/>
    </row>
    <row r="7" spans="2:41" x14ac:dyDescent="0.3">
      <c r="B7" s="74">
        <v>4</v>
      </c>
      <c r="C7" s="67">
        <v>360</v>
      </c>
      <c r="D7" s="75">
        <f t="shared" si="0"/>
        <v>0.8571428571428571</v>
      </c>
      <c r="E7" s="80">
        <f>IF(C5=0,0,IF(C7=0,0,C7/C5))</f>
        <v>0.6</v>
      </c>
      <c r="G7" s="74">
        <v>4</v>
      </c>
      <c r="H7" s="67">
        <v>215</v>
      </c>
      <c r="I7" s="75">
        <f t="shared" si="1"/>
        <v>0.86</v>
      </c>
      <c r="J7" s="80">
        <f>IF(H5=0,0,IF(H7=0,0,H7/H5))</f>
        <v>0.59722222222222221</v>
      </c>
      <c r="L7" s="74">
        <v>4</v>
      </c>
      <c r="M7" s="71">
        <v>130</v>
      </c>
      <c r="N7" s="75">
        <f t="shared" si="2"/>
        <v>0.8666666666666667</v>
      </c>
      <c r="O7" s="80">
        <f>IF(M5=0,0,IF(M7=0,0,M7/M5))</f>
        <v>0.60465116279069764</v>
      </c>
      <c r="Q7" s="74">
        <v>4</v>
      </c>
      <c r="R7" s="71">
        <v>77</v>
      </c>
      <c r="S7" s="75">
        <f t="shared" si="3"/>
        <v>0.85555555555555551</v>
      </c>
      <c r="T7" s="80">
        <f>IF(R5=0,0,IF(R7=0,0,R7/R5))</f>
        <v>0.59230769230769231</v>
      </c>
      <c r="V7" s="74">
        <v>4</v>
      </c>
      <c r="W7" s="71">
        <v>55</v>
      </c>
      <c r="X7" s="75">
        <f t="shared" si="4"/>
        <v>0.7142857142857143</v>
      </c>
      <c r="Y7" s="80">
        <f>IF(W5=0,0,IF(W7=0,0,W7/W5))</f>
        <v>0.61111111111111116</v>
      </c>
      <c r="AA7" s="74">
        <v>4</v>
      </c>
      <c r="AB7" s="71">
        <v>15</v>
      </c>
      <c r="AC7" s="77">
        <f t="shared" si="5"/>
        <v>0.7142857142857143</v>
      </c>
      <c r="AD7" s="80">
        <f>IF(AB5=0,0,IF(AB7=0,0,AB7/AB5))</f>
        <v>0.6</v>
      </c>
      <c r="AF7" s="74">
        <v>4</v>
      </c>
      <c r="AG7" s="71">
        <v>11</v>
      </c>
      <c r="AH7" s="77">
        <f t="shared" si="6"/>
        <v>0.84615384615384615</v>
      </c>
      <c r="AI7" s="80"/>
    </row>
    <row r="8" spans="2:41" x14ac:dyDescent="0.3">
      <c r="B8" s="74">
        <v>5</v>
      </c>
      <c r="C8" s="67">
        <v>250</v>
      </c>
      <c r="D8" s="78">
        <f t="shared" si="0"/>
        <v>0.69444444444444442</v>
      </c>
      <c r="E8" s="81"/>
      <c r="G8" s="74">
        <v>5</v>
      </c>
      <c r="H8" s="67">
        <v>150</v>
      </c>
      <c r="I8" s="78">
        <f t="shared" si="1"/>
        <v>0.69767441860465118</v>
      </c>
      <c r="J8" s="81"/>
      <c r="L8" s="74">
        <v>5</v>
      </c>
      <c r="M8" s="71">
        <v>90</v>
      </c>
      <c r="N8" s="78">
        <f t="shared" si="2"/>
        <v>0.69230769230769229</v>
      </c>
      <c r="O8" s="81"/>
      <c r="Q8" s="74">
        <v>5</v>
      </c>
      <c r="R8" s="71">
        <v>55</v>
      </c>
      <c r="S8" s="78">
        <f t="shared" si="3"/>
        <v>0.7142857142857143</v>
      </c>
      <c r="T8" s="81"/>
      <c r="V8" s="74">
        <v>5</v>
      </c>
      <c r="W8" s="71">
        <v>45</v>
      </c>
      <c r="X8" s="78">
        <f t="shared" si="4"/>
        <v>0.81818181818181823</v>
      </c>
      <c r="Y8" s="81"/>
      <c r="AA8" s="74">
        <v>5</v>
      </c>
      <c r="AB8" s="71">
        <v>12</v>
      </c>
      <c r="AC8" s="77">
        <f t="shared" si="5"/>
        <v>0.8</v>
      </c>
      <c r="AD8" s="81"/>
      <c r="AF8" s="74">
        <v>5</v>
      </c>
      <c r="AG8" s="71">
        <v>9</v>
      </c>
      <c r="AH8" s="77">
        <f t="shared" si="6"/>
        <v>0.81818181818181823</v>
      </c>
      <c r="AI8" s="81"/>
    </row>
    <row r="9" spans="2:41" x14ac:dyDescent="0.3">
      <c r="B9" s="74">
        <v>6</v>
      </c>
      <c r="C9" s="67">
        <v>215</v>
      </c>
      <c r="D9" s="78">
        <f t="shared" si="0"/>
        <v>0.86</v>
      </c>
      <c r="E9" s="79">
        <f>IF(C7=0,0,IF(C9=0,0,C9/C7))</f>
        <v>0.59722222222222221</v>
      </c>
      <c r="G9" s="74">
        <v>6</v>
      </c>
      <c r="H9" s="67">
        <v>130</v>
      </c>
      <c r="I9" s="78">
        <f t="shared" si="1"/>
        <v>0.8666666666666667</v>
      </c>
      <c r="J9" s="79">
        <f>IF(H7=0,0,IF(H9=0,0,H9/H7))</f>
        <v>0.60465116279069764</v>
      </c>
      <c r="L9" s="74">
        <v>6</v>
      </c>
      <c r="M9" s="71">
        <f>M7*0.6</f>
        <v>78</v>
      </c>
      <c r="N9" s="78">
        <f t="shared" si="2"/>
        <v>0.8666666666666667</v>
      </c>
      <c r="O9" s="79">
        <f>IF(M7=0,0,IF(M9=0,0,M9/M7))</f>
        <v>0.6</v>
      </c>
      <c r="Q9" s="74">
        <v>6</v>
      </c>
      <c r="R9" s="71">
        <v>45</v>
      </c>
      <c r="S9" s="78">
        <f t="shared" si="3"/>
        <v>0.81818181818181823</v>
      </c>
      <c r="T9" s="79">
        <f>IF(R7=0,0,IF(R9=0,0,R9/R7))</f>
        <v>0.58441558441558439</v>
      </c>
      <c r="V9" s="74">
        <v>6</v>
      </c>
      <c r="W9" s="71">
        <v>40</v>
      </c>
      <c r="X9" s="78">
        <f t="shared" si="4"/>
        <v>0.88888888888888884</v>
      </c>
      <c r="Y9" s="79">
        <f>IF(W7=0,0,IF(W9=0,0,W9/W7))</f>
        <v>0.72727272727272729</v>
      </c>
      <c r="AA9" s="74">
        <v>6</v>
      </c>
      <c r="AB9" s="71">
        <v>11</v>
      </c>
      <c r="AC9" s="77">
        <f t="shared" si="5"/>
        <v>0.91666666666666663</v>
      </c>
      <c r="AD9" s="79">
        <f>IF(AB7=0,0,IF(AB9=0,0,AB9/AB7))</f>
        <v>0.73333333333333328</v>
      </c>
      <c r="AF9" s="74">
        <v>6</v>
      </c>
      <c r="AG9" s="71">
        <v>8</v>
      </c>
      <c r="AH9" s="77">
        <f t="shared" si="6"/>
        <v>0.88888888888888884</v>
      </c>
      <c r="AI9" s="79"/>
    </row>
    <row r="10" spans="2:41" x14ac:dyDescent="0.3">
      <c r="B10" s="74">
        <v>7</v>
      </c>
      <c r="C10" s="67">
        <v>200</v>
      </c>
      <c r="D10" s="75">
        <f t="shared" si="0"/>
        <v>0.93023255813953487</v>
      </c>
      <c r="E10" s="69"/>
      <c r="G10" s="74">
        <v>7</v>
      </c>
      <c r="H10" s="67">
        <v>110</v>
      </c>
      <c r="I10" s="75">
        <f t="shared" si="1"/>
        <v>0.84615384615384615</v>
      </c>
      <c r="J10" s="69"/>
      <c r="L10" s="74">
        <v>7</v>
      </c>
      <c r="M10" s="71">
        <f>M7*0.5</f>
        <v>65</v>
      </c>
      <c r="N10" s="75">
        <f t="shared" si="2"/>
        <v>0.83333333333333337</v>
      </c>
      <c r="O10" s="69"/>
      <c r="Q10" s="74">
        <v>7</v>
      </c>
      <c r="R10" s="71">
        <v>40</v>
      </c>
      <c r="S10" s="75">
        <f t="shared" si="3"/>
        <v>0.88888888888888884</v>
      </c>
      <c r="T10" s="69"/>
      <c r="V10" s="74">
        <v>7</v>
      </c>
      <c r="W10" s="71">
        <v>35</v>
      </c>
      <c r="X10" s="75">
        <f t="shared" si="4"/>
        <v>0.875</v>
      </c>
      <c r="Y10" s="69"/>
      <c r="AA10" s="74">
        <v>7</v>
      </c>
      <c r="AB10" s="71">
        <v>10</v>
      </c>
      <c r="AC10" s="77">
        <f t="shared" si="5"/>
        <v>0.90909090909090906</v>
      </c>
      <c r="AD10" s="69"/>
      <c r="AF10" s="74">
        <v>7</v>
      </c>
      <c r="AG10" s="71">
        <v>7</v>
      </c>
      <c r="AH10" s="77">
        <f t="shared" si="6"/>
        <v>0.875</v>
      </c>
      <c r="AI10" s="69"/>
    </row>
    <row r="11" spans="2:41" x14ac:dyDescent="0.3">
      <c r="B11" s="74">
        <v>8</v>
      </c>
      <c r="C11" s="67">
        <v>180</v>
      </c>
      <c r="D11" s="75">
        <f t="shared" si="0"/>
        <v>0.9</v>
      </c>
      <c r="E11" s="80">
        <f>IF(C7=0,0,IF(C11=0,0,C11/C7))</f>
        <v>0.5</v>
      </c>
      <c r="G11" s="74">
        <v>8</v>
      </c>
      <c r="H11" s="67">
        <f>H10</f>
        <v>110</v>
      </c>
      <c r="I11" s="75">
        <f t="shared" si="1"/>
        <v>1</v>
      </c>
      <c r="J11" s="80">
        <f>IF(H7=0,0,IF(H11=0,0,H11/H7))</f>
        <v>0.51162790697674421</v>
      </c>
      <c r="L11" s="74">
        <v>8</v>
      </c>
      <c r="M11" s="71">
        <f>M10</f>
        <v>65</v>
      </c>
      <c r="N11" s="75">
        <f t="shared" si="2"/>
        <v>1</v>
      </c>
      <c r="O11" s="80">
        <f>IF(M7=0,0,IF(M11=0,0,M11/M7))</f>
        <v>0.5</v>
      </c>
      <c r="Q11" s="74">
        <v>8</v>
      </c>
      <c r="R11" s="71">
        <v>38</v>
      </c>
      <c r="S11" s="75">
        <f t="shared" si="3"/>
        <v>0.95</v>
      </c>
      <c r="T11" s="80">
        <f>IF(R7=0,0,IF(R11=0,0,R11/R7))</f>
        <v>0.4935064935064935</v>
      </c>
      <c r="V11" s="74">
        <v>8</v>
      </c>
      <c r="W11" s="71">
        <v>30</v>
      </c>
      <c r="X11" s="75">
        <f t="shared" si="4"/>
        <v>0.8571428571428571</v>
      </c>
      <c r="Y11" s="80">
        <f>IF(W7=0,0,IF(W11=0,0,W11/W7))</f>
        <v>0.54545454545454541</v>
      </c>
      <c r="AA11" s="74">
        <v>8</v>
      </c>
      <c r="AB11" s="71">
        <v>10</v>
      </c>
      <c r="AC11" s="77">
        <f t="shared" si="5"/>
        <v>1</v>
      </c>
      <c r="AD11" s="80">
        <f>IF(AB7=0,0,IF(AB11=0,0,AB11/AB7))</f>
        <v>0.66666666666666663</v>
      </c>
      <c r="AF11" s="74">
        <v>8</v>
      </c>
      <c r="AG11" s="71">
        <v>7</v>
      </c>
      <c r="AH11" s="77">
        <f t="shared" si="6"/>
        <v>1</v>
      </c>
      <c r="AI11" s="80"/>
    </row>
    <row r="12" spans="2:41" x14ac:dyDescent="0.3">
      <c r="B12" s="74">
        <v>9</v>
      </c>
      <c r="C12" s="67">
        <v>145</v>
      </c>
      <c r="D12" s="78">
        <f t="shared" si="0"/>
        <v>0.80555555555555558</v>
      </c>
      <c r="E12" s="81"/>
      <c r="G12" s="74">
        <v>9</v>
      </c>
      <c r="H12" s="67">
        <v>90</v>
      </c>
      <c r="I12" s="78">
        <f t="shared" si="1"/>
        <v>0.81818181818181823</v>
      </c>
      <c r="J12" s="81"/>
      <c r="L12" s="74">
        <v>9</v>
      </c>
      <c r="M12" s="71">
        <v>50</v>
      </c>
      <c r="N12" s="78">
        <f t="shared" si="2"/>
        <v>0.76923076923076927</v>
      </c>
      <c r="O12" s="81"/>
      <c r="Q12" s="74">
        <v>9</v>
      </c>
      <c r="R12" s="71">
        <v>30</v>
      </c>
      <c r="S12" s="78">
        <f t="shared" si="3"/>
        <v>0.78947368421052633</v>
      </c>
      <c r="T12" s="81"/>
      <c r="V12" s="74">
        <v>9</v>
      </c>
      <c r="W12" s="71">
        <v>28</v>
      </c>
      <c r="X12" s="78">
        <f t="shared" si="4"/>
        <v>0.93333333333333335</v>
      </c>
      <c r="Y12" s="81"/>
      <c r="AA12" s="74">
        <v>9</v>
      </c>
      <c r="AB12" s="71">
        <v>10</v>
      </c>
      <c r="AC12" s="77">
        <f t="shared" si="5"/>
        <v>1</v>
      </c>
      <c r="AD12" s="81"/>
      <c r="AF12" s="74">
        <v>9</v>
      </c>
      <c r="AG12" s="71">
        <v>7</v>
      </c>
      <c r="AH12" s="77">
        <f t="shared" si="6"/>
        <v>1</v>
      </c>
      <c r="AI12" s="81"/>
    </row>
    <row r="13" spans="2:41" x14ac:dyDescent="0.3">
      <c r="B13" s="74">
        <v>10</v>
      </c>
      <c r="C13" s="67">
        <v>125</v>
      </c>
      <c r="D13" s="78">
        <f t="shared" si="0"/>
        <v>0.86206896551724133</v>
      </c>
      <c r="E13" s="82">
        <f>IF(C11=0,0,IF(C13=0,0,C13/C11))</f>
        <v>0.69444444444444442</v>
      </c>
      <c r="G13" s="74">
        <v>10</v>
      </c>
      <c r="H13" s="67">
        <v>75</v>
      </c>
      <c r="I13" s="78">
        <f t="shared" si="1"/>
        <v>0.83333333333333337</v>
      </c>
      <c r="J13" s="82">
        <f>IF(H11=0,0,IF(H13=0,0,H13/H11))</f>
        <v>0.68181818181818177</v>
      </c>
      <c r="L13" s="74">
        <v>10</v>
      </c>
      <c r="M13" s="71">
        <v>45</v>
      </c>
      <c r="N13" s="78">
        <f t="shared" si="2"/>
        <v>0.9</v>
      </c>
      <c r="O13" s="82">
        <f>IF(M11=0,0,IF(M13=0,0,M13/M11))</f>
        <v>0.69230769230769229</v>
      </c>
      <c r="Q13" s="74">
        <v>10</v>
      </c>
      <c r="R13" s="71">
        <v>27</v>
      </c>
      <c r="S13" s="78">
        <f t="shared" si="3"/>
        <v>0.9</v>
      </c>
      <c r="T13" s="82">
        <f>IF(R11=0,0,IF(R13=0,0,R13/R11))</f>
        <v>0.71052631578947367</v>
      </c>
      <c r="V13" s="74">
        <v>10</v>
      </c>
      <c r="W13" s="71">
        <v>25</v>
      </c>
      <c r="X13" s="78">
        <f t="shared" si="4"/>
        <v>0.8928571428571429</v>
      </c>
      <c r="Y13" s="82">
        <f>IF(W11=0,0,IF(W13=0,0,W13/W11))</f>
        <v>0.83333333333333337</v>
      </c>
      <c r="AA13" s="74">
        <v>10</v>
      </c>
      <c r="AB13" s="71">
        <v>9</v>
      </c>
      <c r="AC13" s="77">
        <f t="shared" si="5"/>
        <v>0.9</v>
      </c>
      <c r="AD13" s="82">
        <f>IF(AB11=0,0,IF(AB13=0,0,AB13/AB11))</f>
        <v>0.9</v>
      </c>
      <c r="AF13" s="74">
        <v>10</v>
      </c>
      <c r="AG13" s="71">
        <v>6</v>
      </c>
      <c r="AH13" s="77">
        <f t="shared" si="6"/>
        <v>0.8571428571428571</v>
      </c>
      <c r="AI13" s="82"/>
    </row>
    <row r="14" spans="2:41" x14ac:dyDescent="0.3">
      <c r="B14" s="74">
        <v>11</v>
      </c>
      <c r="C14" s="67">
        <v>117</v>
      </c>
      <c r="D14" s="75">
        <f t="shared" si="0"/>
        <v>0.93600000000000005</v>
      </c>
      <c r="E14" s="69"/>
      <c r="G14" s="74">
        <v>11</v>
      </c>
      <c r="H14" s="67">
        <v>65</v>
      </c>
      <c r="I14" s="75">
        <f t="shared" si="1"/>
        <v>0.8666666666666667</v>
      </c>
      <c r="J14" s="69"/>
      <c r="L14" s="74">
        <v>11</v>
      </c>
      <c r="M14" s="71">
        <v>40</v>
      </c>
      <c r="N14" s="75">
        <f t="shared" si="2"/>
        <v>0.88888888888888884</v>
      </c>
      <c r="O14" s="69"/>
      <c r="Q14" s="74">
        <v>11</v>
      </c>
      <c r="R14" s="71">
        <v>25</v>
      </c>
      <c r="S14" s="75">
        <f t="shared" si="3"/>
        <v>0.92592592592592593</v>
      </c>
      <c r="T14" s="69"/>
      <c r="V14" s="74">
        <v>11</v>
      </c>
      <c r="W14" s="71">
        <v>23</v>
      </c>
      <c r="X14" s="75">
        <f t="shared" si="4"/>
        <v>0.92</v>
      </c>
      <c r="Y14" s="69"/>
      <c r="AA14" s="74">
        <v>11</v>
      </c>
      <c r="AB14" s="71">
        <v>8</v>
      </c>
      <c r="AC14" s="77">
        <f t="shared" si="5"/>
        <v>0.88888888888888884</v>
      </c>
      <c r="AD14" s="69"/>
      <c r="AF14" s="74">
        <v>11</v>
      </c>
      <c r="AG14" s="71">
        <v>5</v>
      </c>
      <c r="AH14" s="77">
        <f t="shared" si="6"/>
        <v>0.83333333333333337</v>
      </c>
      <c r="AI14" s="69"/>
    </row>
    <row r="15" spans="2:41" x14ac:dyDescent="0.3">
      <c r="B15" s="74">
        <v>12</v>
      </c>
      <c r="C15" s="67">
        <v>110</v>
      </c>
      <c r="D15" s="75">
        <f t="shared" si="0"/>
        <v>0.94017094017094016</v>
      </c>
      <c r="E15" s="80">
        <f>C14/C11</f>
        <v>0.65</v>
      </c>
      <c r="G15" s="74">
        <v>12</v>
      </c>
      <c r="H15" s="67">
        <f>H14</f>
        <v>65</v>
      </c>
      <c r="I15" s="75">
        <f t="shared" si="1"/>
        <v>1</v>
      </c>
      <c r="J15" s="80">
        <f>H15/H11</f>
        <v>0.59090909090909094</v>
      </c>
      <c r="L15" s="74">
        <v>12</v>
      </c>
      <c r="M15" s="71">
        <f>M14</f>
        <v>40</v>
      </c>
      <c r="N15" s="75">
        <f t="shared" si="2"/>
        <v>1</v>
      </c>
      <c r="O15" s="80">
        <f>M14/M11</f>
        <v>0.61538461538461542</v>
      </c>
      <c r="Q15" s="74">
        <v>12</v>
      </c>
      <c r="R15" s="71">
        <v>23</v>
      </c>
      <c r="S15" s="75">
        <f t="shared" si="3"/>
        <v>0.92</v>
      </c>
      <c r="T15" s="80">
        <f>R14/R11</f>
        <v>0.65789473684210531</v>
      </c>
      <c r="V15" s="74">
        <v>12</v>
      </c>
      <c r="W15" s="71">
        <v>22</v>
      </c>
      <c r="X15" s="75">
        <f t="shared" si="4"/>
        <v>0.95652173913043481</v>
      </c>
      <c r="Y15" s="80">
        <f>W14/W11</f>
        <v>0.76666666666666672</v>
      </c>
      <c r="AA15" s="74">
        <v>12</v>
      </c>
      <c r="AB15" s="71">
        <v>8</v>
      </c>
      <c r="AC15" s="77">
        <f t="shared" si="5"/>
        <v>1</v>
      </c>
      <c r="AD15" s="80">
        <f>AB14/AB11</f>
        <v>0.8</v>
      </c>
      <c r="AF15" s="74">
        <v>12</v>
      </c>
      <c r="AG15" s="71">
        <v>5</v>
      </c>
      <c r="AH15" s="77">
        <f t="shared" si="6"/>
        <v>1</v>
      </c>
      <c r="AI15" s="80"/>
    </row>
    <row r="16" spans="2:41" x14ac:dyDescent="0.3">
      <c r="B16" s="74">
        <v>13</v>
      </c>
      <c r="C16" s="67">
        <v>100</v>
      </c>
      <c r="D16" s="75">
        <f t="shared" si="0"/>
        <v>0.90909090909090906</v>
      </c>
      <c r="E16" s="69"/>
      <c r="G16" s="74">
        <v>13</v>
      </c>
      <c r="H16" s="67">
        <f>H11*0.5</f>
        <v>55</v>
      </c>
      <c r="I16" s="75">
        <f t="shared" si="1"/>
        <v>0.84615384615384615</v>
      </c>
      <c r="J16" s="69"/>
      <c r="L16" s="74">
        <v>13</v>
      </c>
      <c r="M16" s="71">
        <v>32</v>
      </c>
      <c r="N16" s="75">
        <f t="shared" si="2"/>
        <v>0.8</v>
      </c>
      <c r="O16" s="69"/>
      <c r="Q16" s="74">
        <v>13</v>
      </c>
      <c r="R16" s="71">
        <v>22</v>
      </c>
      <c r="S16" s="75">
        <f t="shared" si="3"/>
        <v>0.95652173913043481</v>
      </c>
      <c r="T16" s="69"/>
      <c r="V16" s="74">
        <v>13</v>
      </c>
      <c r="W16" s="71">
        <v>21</v>
      </c>
      <c r="X16" s="75">
        <f t="shared" si="4"/>
        <v>0.95454545454545459</v>
      </c>
      <c r="Y16" s="69"/>
      <c r="AA16" s="74">
        <v>13</v>
      </c>
      <c r="AB16" s="71">
        <v>7</v>
      </c>
      <c r="AC16" s="77">
        <f t="shared" si="5"/>
        <v>0.875</v>
      </c>
      <c r="AD16" s="69"/>
      <c r="AF16" s="74">
        <v>13</v>
      </c>
      <c r="AG16" s="71">
        <v>4</v>
      </c>
      <c r="AH16" s="77">
        <f t="shared" si="6"/>
        <v>0.8</v>
      </c>
      <c r="AI16" s="69"/>
    </row>
    <row r="17" spans="2:35" x14ac:dyDescent="0.3">
      <c r="B17" s="74">
        <v>14</v>
      </c>
      <c r="C17" s="67">
        <v>95</v>
      </c>
      <c r="D17" s="75">
        <f t="shared" si="0"/>
        <v>0.95</v>
      </c>
      <c r="E17" s="69"/>
      <c r="G17" s="74">
        <v>14</v>
      </c>
      <c r="H17" s="67">
        <f>H16</f>
        <v>55</v>
      </c>
      <c r="I17" s="75">
        <f t="shared" si="1"/>
        <v>1</v>
      </c>
      <c r="J17" s="69"/>
      <c r="L17" s="74">
        <v>14</v>
      </c>
      <c r="M17" s="71">
        <f>M16</f>
        <v>32</v>
      </c>
      <c r="N17" s="75">
        <f t="shared" si="2"/>
        <v>1</v>
      </c>
      <c r="O17" s="69"/>
      <c r="Q17" s="74">
        <v>14</v>
      </c>
      <c r="R17" s="71">
        <v>21</v>
      </c>
      <c r="S17" s="75">
        <f t="shared" si="3"/>
        <v>0.95454545454545459</v>
      </c>
      <c r="T17" s="69"/>
      <c r="V17" s="74">
        <v>14</v>
      </c>
      <c r="W17" s="71">
        <v>20</v>
      </c>
      <c r="X17" s="75">
        <f t="shared" si="4"/>
        <v>0.95238095238095233</v>
      </c>
      <c r="Y17" s="69"/>
      <c r="AA17" s="74">
        <v>14</v>
      </c>
      <c r="AB17" s="71">
        <v>7</v>
      </c>
      <c r="AC17" s="77">
        <f t="shared" si="5"/>
        <v>1</v>
      </c>
      <c r="AD17" s="69"/>
      <c r="AF17" s="74">
        <v>14</v>
      </c>
      <c r="AG17" s="71">
        <v>4</v>
      </c>
      <c r="AH17" s="77">
        <f t="shared" si="6"/>
        <v>1</v>
      </c>
      <c r="AI17" s="69"/>
    </row>
    <row r="18" spans="2:35" x14ac:dyDescent="0.3">
      <c r="B18" s="74">
        <v>15</v>
      </c>
      <c r="C18" s="67">
        <v>95</v>
      </c>
      <c r="D18" s="75">
        <f t="shared" si="0"/>
        <v>1</v>
      </c>
      <c r="E18" s="69"/>
      <c r="G18" s="74">
        <v>15</v>
      </c>
      <c r="H18" s="67">
        <f>H17</f>
        <v>55</v>
      </c>
      <c r="I18" s="75">
        <f t="shared" si="1"/>
        <v>1</v>
      </c>
      <c r="J18" s="69"/>
      <c r="L18" s="74">
        <v>15</v>
      </c>
      <c r="M18" s="71">
        <f>M17</f>
        <v>32</v>
      </c>
      <c r="N18" s="75">
        <f t="shared" si="2"/>
        <v>1</v>
      </c>
      <c r="O18" s="69"/>
      <c r="Q18" s="74">
        <v>15</v>
      </c>
      <c r="R18" s="71">
        <v>20</v>
      </c>
      <c r="S18" s="75">
        <f t="shared" si="3"/>
        <v>0.95238095238095233</v>
      </c>
      <c r="T18" s="69"/>
      <c r="V18" s="74">
        <v>15</v>
      </c>
      <c r="W18" s="71">
        <v>19</v>
      </c>
      <c r="X18" s="75">
        <f t="shared" si="4"/>
        <v>0.95</v>
      </c>
      <c r="Y18" s="69"/>
      <c r="AA18" s="74">
        <v>15</v>
      </c>
      <c r="AB18" s="71">
        <v>7</v>
      </c>
      <c r="AC18" s="77">
        <f t="shared" si="5"/>
        <v>1</v>
      </c>
      <c r="AD18" s="69"/>
      <c r="AF18" s="74">
        <v>15</v>
      </c>
      <c r="AG18" s="71">
        <v>4</v>
      </c>
      <c r="AH18" s="77">
        <f t="shared" si="6"/>
        <v>1</v>
      </c>
      <c r="AI18" s="69"/>
    </row>
    <row r="19" spans="2:35" x14ac:dyDescent="0.3">
      <c r="B19" s="74">
        <v>16</v>
      </c>
      <c r="C19" s="67">
        <v>90</v>
      </c>
      <c r="D19" s="75">
        <f t="shared" si="0"/>
        <v>0.94736842105263153</v>
      </c>
      <c r="E19" s="80">
        <f>IF(C11=0,0,IF(C19=0,0,C19/C11))</f>
        <v>0.5</v>
      </c>
      <c r="G19" s="74">
        <v>16</v>
      </c>
      <c r="H19" s="67">
        <f>H18</f>
        <v>55</v>
      </c>
      <c r="I19" s="75">
        <f t="shared" si="1"/>
        <v>1</v>
      </c>
      <c r="J19" s="80">
        <f>IF(H11=0,0,IF(H19=0,0,H19/H11))</f>
        <v>0.5</v>
      </c>
      <c r="L19" s="74">
        <v>16</v>
      </c>
      <c r="M19" s="71">
        <f>M18</f>
        <v>32</v>
      </c>
      <c r="N19" s="75">
        <f t="shared" si="2"/>
        <v>1</v>
      </c>
      <c r="O19" s="80">
        <f>IF(M11=0,0,IF(M19=0,0,M19/M11))</f>
        <v>0.49230769230769234</v>
      </c>
      <c r="Q19" s="74">
        <v>16</v>
      </c>
      <c r="R19" s="71">
        <v>19</v>
      </c>
      <c r="S19" s="75">
        <f t="shared" si="3"/>
        <v>0.95</v>
      </c>
      <c r="T19" s="80">
        <f>IF(R11=0,0,IF(R19=0,0,R19/R11))</f>
        <v>0.5</v>
      </c>
      <c r="V19" s="74">
        <v>16</v>
      </c>
      <c r="W19" s="71">
        <v>17</v>
      </c>
      <c r="X19" s="75">
        <f t="shared" si="4"/>
        <v>0.89473684210526316</v>
      </c>
      <c r="Y19" s="80">
        <f>IF(W11=0,0,IF(W19=0,0,W19/W11))</f>
        <v>0.56666666666666665</v>
      </c>
      <c r="AA19" s="74">
        <v>16</v>
      </c>
      <c r="AB19" s="71">
        <v>7</v>
      </c>
      <c r="AC19" s="77">
        <f t="shared" si="5"/>
        <v>1</v>
      </c>
      <c r="AD19" s="80">
        <f>IF(AB11=0,0,IF(AB19=0,0,AB19/AB11))</f>
        <v>0.7</v>
      </c>
      <c r="AF19" s="74">
        <v>16</v>
      </c>
      <c r="AG19" s="71">
        <v>4</v>
      </c>
      <c r="AH19" s="77">
        <f t="shared" si="6"/>
        <v>1</v>
      </c>
      <c r="AI19" s="80"/>
    </row>
    <row r="20" spans="2:35" x14ac:dyDescent="0.3">
      <c r="B20" s="83">
        <v>17</v>
      </c>
      <c r="C20" s="67">
        <v>85</v>
      </c>
      <c r="D20" s="78">
        <f t="shared" si="0"/>
        <v>0.94444444444444442</v>
      </c>
      <c r="E20" s="84" t="s">
        <v>37</v>
      </c>
      <c r="G20" s="83">
        <v>17</v>
      </c>
      <c r="H20" s="67">
        <v>50</v>
      </c>
      <c r="I20" s="78">
        <f t="shared" si="1"/>
        <v>0.90909090909090906</v>
      </c>
      <c r="J20" s="84" t="s">
        <v>37</v>
      </c>
      <c r="L20" s="83">
        <v>17</v>
      </c>
      <c r="M20" s="71">
        <v>29</v>
      </c>
      <c r="N20" s="78">
        <f t="shared" si="2"/>
        <v>0.90625</v>
      </c>
      <c r="O20" s="84" t="s">
        <v>37</v>
      </c>
      <c r="Q20" s="83">
        <v>17</v>
      </c>
      <c r="R20" s="71">
        <v>17</v>
      </c>
      <c r="S20" s="78">
        <f t="shared" si="3"/>
        <v>0.89473684210526316</v>
      </c>
      <c r="T20" s="84" t="s">
        <v>37</v>
      </c>
      <c r="V20" s="83">
        <v>17</v>
      </c>
      <c r="W20" s="71">
        <v>16</v>
      </c>
      <c r="X20" s="78">
        <f t="shared" si="4"/>
        <v>0.94117647058823528</v>
      </c>
      <c r="Y20" s="84" t="s">
        <v>37</v>
      </c>
      <c r="AA20" s="83">
        <v>17</v>
      </c>
      <c r="AB20" s="71">
        <v>6</v>
      </c>
      <c r="AC20" s="77">
        <f t="shared" si="5"/>
        <v>0.8571428571428571</v>
      </c>
      <c r="AD20" s="84" t="s">
        <v>37</v>
      </c>
      <c r="AF20" s="83">
        <v>17</v>
      </c>
      <c r="AG20" s="71">
        <v>4</v>
      </c>
      <c r="AH20" s="77">
        <f t="shared" si="6"/>
        <v>1</v>
      </c>
      <c r="AI20" s="84"/>
    </row>
    <row r="21" spans="2:35" x14ac:dyDescent="0.3">
      <c r="B21" s="74">
        <v>18</v>
      </c>
      <c r="C21" s="67">
        <v>70</v>
      </c>
      <c r="D21" s="75">
        <f t="shared" si="0"/>
        <v>0.82352941176470584</v>
      </c>
      <c r="E21" s="80">
        <f>C21/C19</f>
        <v>0.77777777777777779</v>
      </c>
      <c r="G21" s="74">
        <v>18</v>
      </c>
      <c r="H21" s="67">
        <v>38</v>
      </c>
      <c r="I21" s="75">
        <f t="shared" si="1"/>
        <v>0.76</v>
      </c>
      <c r="J21" s="80">
        <f>H21/H19</f>
        <v>0.69090909090909092</v>
      </c>
      <c r="L21" s="74">
        <v>18</v>
      </c>
      <c r="M21" s="71">
        <v>22</v>
      </c>
      <c r="N21" s="75">
        <f t="shared" si="2"/>
        <v>0.75862068965517238</v>
      </c>
      <c r="O21" s="80">
        <f>M21/M19</f>
        <v>0.6875</v>
      </c>
      <c r="Q21" s="74">
        <v>18</v>
      </c>
      <c r="R21" s="71">
        <v>15</v>
      </c>
      <c r="S21" s="75">
        <f t="shared" si="3"/>
        <v>0.88235294117647056</v>
      </c>
      <c r="T21" s="80">
        <f>R21/R19</f>
        <v>0.78947368421052633</v>
      </c>
      <c r="V21" s="74">
        <v>18</v>
      </c>
      <c r="W21" s="71">
        <v>14</v>
      </c>
      <c r="X21" s="75">
        <f t="shared" si="4"/>
        <v>0.875</v>
      </c>
      <c r="Y21" s="80">
        <f>W21/W19</f>
        <v>0.82352941176470584</v>
      </c>
      <c r="AA21" s="74">
        <v>18</v>
      </c>
      <c r="AB21" s="71">
        <v>5</v>
      </c>
      <c r="AC21" s="77">
        <f t="shared" si="5"/>
        <v>0.83333333333333337</v>
      </c>
      <c r="AD21" s="80">
        <f>AB21/AB19</f>
        <v>0.7142857142857143</v>
      </c>
      <c r="AF21" s="74">
        <v>18</v>
      </c>
      <c r="AG21" s="71">
        <v>3</v>
      </c>
      <c r="AH21" s="77">
        <f t="shared" si="6"/>
        <v>0.75</v>
      </c>
      <c r="AI21" s="80"/>
    </row>
    <row r="22" spans="2:35" x14ac:dyDescent="0.3">
      <c r="B22" s="74">
        <v>19</v>
      </c>
      <c r="C22" s="67">
        <v>65</v>
      </c>
      <c r="D22" s="75">
        <f t="shared" si="0"/>
        <v>0.9285714285714286</v>
      </c>
      <c r="E22" s="69"/>
      <c r="G22" s="74">
        <v>19</v>
      </c>
      <c r="H22" s="67">
        <v>27</v>
      </c>
      <c r="I22" s="75">
        <f t="shared" si="1"/>
        <v>0.71052631578947367</v>
      </c>
      <c r="J22" s="69"/>
      <c r="L22" s="74">
        <v>19</v>
      </c>
      <c r="M22" s="71">
        <f>M19*0.5</f>
        <v>16</v>
      </c>
      <c r="N22" s="75">
        <f t="shared" si="2"/>
        <v>0.72727272727272729</v>
      </c>
      <c r="O22" s="69"/>
      <c r="Q22" s="74">
        <v>19</v>
      </c>
      <c r="R22" s="71">
        <v>13</v>
      </c>
      <c r="S22" s="75">
        <f t="shared" si="3"/>
        <v>0.8666666666666667</v>
      </c>
      <c r="T22" s="69"/>
      <c r="V22" s="74">
        <v>19</v>
      </c>
      <c r="W22" s="71">
        <v>12</v>
      </c>
      <c r="X22" s="75">
        <f t="shared" si="4"/>
        <v>0.8571428571428571</v>
      </c>
      <c r="Y22" s="69"/>
      <c r="AA22" s="74">
        <v>19</v>
      </c>
      <c r="AB22" s="71">
        <v>4</v>
      </c>
      <c r="AC22" s="77">
        <f t="shared" si="5"/>
        <v>0.8</v>
      </c>
      <c r="AD22" s="69"/>
      <c r="AF22" s="74">
        <v>19</v>
      </c>
      <c r="AG22" s="71">
        <v>2</v>
      </c>
      <c r="AH22" s="77">
        <f t="shared" si="6"/>
        <v>0.66666666666666663</v>
      </c>
      <c r="AI22" s="69"/>
    </row>
    <row r="23" spans="2:35" x14ac:dyDescent="0.3">
      <c r="B23" s="74">
        <v>20</v>
      </c>
      <c r="C23" s="67">
        <v>60</v>
      </c>
      <c r="D23" s="75">
        <f t="shared" si="0"/>
        <v>0.92307692307692313</v>
      </c>
      <c r="E23" s="80">
        <f>C23/C19</f>
        <v>0.66666666666666663</v>
      </c>
      <c r="G23" s="74">
        <v>20</v>
      </c>
      <c r="H23" s="67">
        <f>H22</f>
        <v>27</v>
      </c>
      <c r="I23" s="75">
        <f t="shared" si="1"/>
        <v>1</v>
      </c>
      <c r="J23" s="80">
        <f>H23/H19</f>
        <v>0.49090909090909091</v>
      </c>
      <c r="L23" s="74">
        <v>20</v>
      </c>
      <c r="M23" s="71">
        <f>M22</f>
        <v>16</v>
      </c>
      <c r="N23" s="75">
        <f t="shared" si="2"/>
        <v>1</v>
      </c>
      <c r="O23" s="80">
        <f>M23/M19</f>
        <v>0.5</v>
      </c>
      <c r="Q23" s="74">
        <v>20</v>
      </c>
      <c r="R23" s="71">
        <v>12</v>
      </c>
      <c r="S23" s="75">
        <f t="shared" si="3"/>
        <v>0.92307692307692313</v>
      </c>
      <c r="T23" s="80">
        <f>R23/R19</f>
        <v>0.63157894736842102</v>
      </c>
      <c r="V23" s="74">
        <v>20</v>
      </c>
      <c r="W23" s="71">
        <v>10</v>
      </c>
      <c r="X23" s="75">
        <f t="shared" si="4"/>
        <v>0.83333333333333337</v>
      </c>
      <c r="Y23" s="80">
        <f>W23/W19</f>
        <v>0.58823529411764708</v>
      </c>
      <c r="AA23" s="74">
        <v>20</v>
      </c>
      <c r="AB23" s="71">
        <v>4</v>
      </c>
      <c r="AC23" s="77">
        <f t="shared" si="5"/>
        <v>1</v>
      </c>
      <c r="AD23" s="80">
        <f>AB23/AB19</f>
        <v>0.5714285714285714</v>
      </c>
      <c r="AF23" s="74">
        <v>20</v>
      </c>
      <c r="AG23" s="71">
        <v>2</v>
      </c>
      <c r="AH23" s="77">
        <f t="shared" si="6"/>
        <v>1</v>
      </c>
      <c r="AI23" s="80"/>
    </row>
    <row r="24" spans="2:35" x14ac:dyDescent="0.3">
      <c r="B24" s="74">
        <v>21</v>
      </c>
      <c r="C24" s="67">
        <v>60</v>
      </c>
      <c r="D24" s="75">
        <f>IF(C24=0,0,IF(C23=0,0,C24/C23))</f>
        <v>1</v>
      </c>
      <c r="E24" s="80">
        <f>C24/C19</f>
        <v>0.66666666666666663</v>
      </c>
      <c r="G24" s="74">
        <v>21</v>
      </c>
      <c r="H24" s="67">
        <v>21</v>
      </c>
      <c r="I24" s="75">
        <f t="shared" si="1"/>
        <v>0.77777777777777779</v>
      </c>
      <c r="J24" s="80"/>
      <c r="L24" s="74">
        <v>21</v>
      </c>
      <c r="M24" s="71">
        <v>12</v>
      </c>
      <c r="N24" s="75">
        <f t="shared" si="2"/>
        <v>0.75</v>
      </c>
      <c r="O24" s="80"/>
      <c r="Q24" s="74">
        <v>21</v>
      </c>
      <c r="R24" s="71">
        <v>9</v>
      </c>
      <c r="S24" s="75">
        <f t="shared" si="3"/>
        <v>0.75</v>
      </c>
      <c r="T24" s="80"/>
      <c r="V24" s="74">
        <v>21</v>
      </c>
      <c r="W24" s="71">
        <v>8</v>
      </c>
      <c r="X24" s="75">
        <f t="shared" si="4"/>
        <v>0.8</v>
      </c>
      <c r="Y24" s="80"/>
      <c r="AA24" s="74">
        <v>21</v>
      </c>
      <c r="AB24" s="71">
        <v>3</v>
      </c>
      <c r="AC24" s="77">
        <f t="shared" si="5"/>
        <v>0.75</v>
      </c>
      <c r="AD24" s="80"/>
      <c r="AF24" s="74">
        <v>21</v>
      </c>
      <c r="AG24" s="71">
        <v>1</v>
      </c>
      <c r="AH24" s="77">
        <f t="shared" si="6"/>
        <v>0.5</v>
      </c>
      <c r="AI24" s="80"/>
    </row>
    <row r="25" spans="2:35" x14ac:dyDescent="0.3">
      <c r="B25" s="74">
        <v>22</v>
      </c>
      <c r="C25" s="67">
        <v>56</v>
      </c>
      <c r="D25" s="75">
        <f t="shared" si="0"/>
        <v>0.93333333333333335</v>
      </c>
      <c r="E25" s="69"/>
      <c r="G25" s="74">
        <v>22</v>
      </c>
      <c r="H25" s="67">
        <f>H24</f>
        <v>21</v>
      </c>
      <c r="I25" s="75">
        <f t="shared" si="1"/>
        <v>1</v>
      </c>
      <c r="J25" s="69"/>
      <c r="L25" s="74">
        <v>22</v>
      </c>
      <c r="M25" s="71">
        <f>M24</f>
        <v>12</v>
      </c>
      <c r="N25" s="75">
        <f t="shared" si="2"/>
        <v>1</v>
      </c>
      <c r="O25" s="69"/>
      <c r="Q25" s="74">
        <v>22</v>
      </c>
      <c r="R25" s="71">
        <f>R24</f>
        <v>9</v>
      </c>
      <c r="S25" s="75">
        <f t="shared" si="3"/>
        <v>1</v>
      </c>
      <c r="T25" s="69"/>
      <c r="V25" s="74">
        <v>22</v>
      </c>
      <c r="W25" s="71">
        <f t="shared" ref="W25:W34" si="7">W24</f>
        <v>8</v>
      </c>
      <c r="X25" s="75">
        <f t="shared" si="4"/>
        <v>1</v>
      </c>
      <c r="Y25" s="69"/>
      <c r="AA25" s="74">
        <v>22</v>
      </c>
      <c r="AB25" s="71">
        <v>3</v>
      </c>
      <c r="AC25" s="77">
        <f t="shared" si="5"/>
        <v>1</v>
      </c>
      <c r="AD25" s="69"/>
      <c r="AF25" s="74">
        <v>22</v>
      </c>
      <c r="AG25" s="71">
        <v>1</v>
      </c>
      <c r="AH25" s="77">
        <f t="shared" si="6"/>
        <v>1</v>
      </c>
      <c r="AI25" s="69"/>
    </row>
    <row r="26" spans="2:35" x14ac:dyDescent="0.3">
      <c r="B26" s="74">
        <v>23</v>
      </c>
      <c r="C26" s="67">
        <v>53</v>
      </c>
      <c r="D26" s="75">
        <f t="shared" si="0"/>
        <v>0.9464285714285714</v>
      </c>
      <c r="E26" s="69"/>
      <c r="G26" s="74">
        <v>23</v>
      </c>
      <c r="H26" s="67">
        <f t="shared" ref="H26:H35" si="8">H25</f>
        <v>21</v>
      </c>
      <c r="I26" s="75">
        <f t="shared" si="1"/>
        <v>1</v>
      </c>
      <c r="J26" s="69"/>
      <c r="L26" s="74">
        <v>23</v>
      </c>
      <c r="M26" s="71">
        <f t="shared" ref="M26:M35" si="9">M25</f>
        <v>12</v>
      </c>
      <c r="N26" s="75">
        <f t="shared" si="2"/>
        <v>1</v>
      </c>
      <c r="O26" s="69"/>
      <c r="Q26" s="74">
        <v>23</v>
      </c>
      <c r="R26" s="71">
        <v>8</v>
      </c>
      <c r="S26" s="75">
        <f t="shared" si="3"/>
        <v>0.88888888888888884</v>
      </c>
      <c r="T26" s="69"/>
      <c r="V26" s="74">
        <v>23</v>
      </c>
      <c r="W26" s="71">
        <v>7</v>
      </c>
      <c r="X26" s="75">
        <f t="shared" si="4"/>
        <v>0.875</v>
      </c>
      <c r="Y26" s="69"/>
      <c r="AA26" s="74">
        <v>23</v>
      </c>
      <c r="AB26" s="71">
        <v>3</v>
      </c>
      <c r="AC26" s="77">
        <f t="shared" si="5"/>
        <v>1</v>
      </c>
      <c r="AD26" s="69"/>
      <c r="AF26" s="74">
        <v>23</v>
      </c>
      <c r="AG26" s="71">
        <v>1</v>
      </c>
      <c r="AH26" s="77">
        <f t="shared" si="6"/>
        <v>1</v>
      </c>
      <c r="AI26" s="69"/>
    </row>
    <row r="27" spans="2:35" x14ac:dyDescent="0.3">
      <c r="B27" s="74">
        <v>24</v>
      </c>
      <c r="C27" s="67">
        <v>53</v>
      </c>
      <c r="D27" s="75">
        <f t="shared" si="0"/>
        <v>1</v>
      </c>
      <c r="E27" s="80">
        <f>C27/C19</f>
        <v>0.58888888888888891</v>
      </c>
      <c r="G27" s="74">
        <v>24</v>
      </c>
      <c r="H27" s="67">
        <f t="shared" si="8"/>
        <v>21</v>
      </c>
      <c r="I27" s="75">
        <f t="shared" si="1"/>
        <v>1</v>
      </c>
      <c r="J27" s="80">
        <f>H27/H19</f>
        <v>0.38181818181818183</v>
      </c>
      <c r="L27" s="74">
        <v>24</v>
      </c>
      <c r="M27" s="71">
        <f t="shared" si="9"/>
        <v>12</v>
      </c>
      <c r="N27" s="75">
        <f t="shared" si="2"/>
        <v>1</v>
      </c>
      <c r="O27" s="80">
        <f>M27/M19</f>
        <v>0.375</v>
      </c>
      <c r="Q27" s="74">
        <v>24</v>
      </c>
      <c r="R27" s="71">
        <f t="shared" ref="R27:R35" si="10">R26</f>
        <v>8</v>
      </c>
      <c r="S27" s="75">
        <f t="shared" si="3"/>
        <v>1</v>
      </c>
      <c r="T27" s="80">
        <f>R27/R19</f>
        <v>0.42105263157894735</v>
      </c>
      <c r="V27" s="74">
        <v>24</v>
      </c>
      <c r="W27" s="71">
        <v>7</v>
      </c>
      <c r="X27" s="75">
        <f t="shared" si="4"/>
        <v>1</v>
      </c>
      <c r="Y27" s="80">
        <f>W27/W19</f>
        <v>0.41176470588235292</v>
      </c>
      <c r="AA27" s="74">
        <v>24</v>
      </c>
      <c r="AB27" s="71">
        <v>3</v>
      </c>
      <c r="AC27" s="77">
        <f t="shared" si="5"/>
        <v>1</v>
      </c>
      <c r="AD27" s="80">
        <f>AB27/AB19</f>
        <v>0.42857142857142855</v>
      </c>
      <c r="AF27" s="74">
        <v>24</v>
      </c>
      <c r="AG27" s="71">
        <v>1</v>
      </c>
      <c r="AH27" s="77">
        <f t="shared" si="6"/>
        <v>1</v>
      </c>
      <c r="AI27" s="80"/>
    </row>
    <row r="28" spans="2:35" x14ac:dyDescent="0.3">
      <c r="B28" s="74">
        <v>25</v>
      </c>
      <c r="C28" s="67">
        <v>50</v>
      </c>
      <c r="D28" s="75">
        <f t="shared" si="0"/>
        <v>0.94339622641509435</v>
      </c>
      <c r="E28" s="69"/>
      <c r="G28" s="74">
        <v>25</v>
      </c>
      <c r="H28" s="67">
        <v>18</v>
      </c>
      <c r="I28" s="75">
        <f t="shared" si="1"/>
        <v>0.8571428571428571</v>
      </c>
      <c r="J28" s="69"/>
      <c r="L28" s="74">
        <v>25</v>
      </c>
      <c r="M28" s="71">
        <v>10</v>
      </c>
      <c r="N28" s="75">
        <f t="shared" si="2"/>
        <v>0.83333333333333337</v>
      </c>
      <c r="O28" s="69"/>
      <c r="Q28" s="74">
        <v>25</v>
      </c>
      <c r="R28" s="71">
        <v>6</v>
      </c>
      <c r="S28" s="75">
        <f t="shared" si="3"/>
        <v>0.75</v>
      </c>
      <c r="T28" s="69"/>
      <c r="V28" s="74">
        <v>25</v>
      </c>
      <c r="W28" s="71">
        <v>5</v>
      </c>
      <c r="X28" s="75">
        <f t="shared" si="4"/>
        <v>0.7142857142857143</v>
      </c>
      <c r="Y28" s="69"/>
      <c r="AA28" s="74">
        <v>25</v>
      </c>
      <c r="AB28" s="71">
        <v>2</v>
      </c>
      <c r="AC28" s="77">
        <f t="shared" si="5"/>
        <v>0.66666666666666663</v>
      </c>
      <c r="AD28" s="69"/>
      <c r="AF28" s="74">
        <v>25</v>
      </c>
      <c r="AG28" s="71">
        <v>1</v>
      </c>
      <c r="AH28" s="77">
        <f t="shared" si="6"/>
        <v>1</v>
      </c>
      <c r="AI28" s="69"/>
    </row>
    <row r="29" spans="2:35" x14ac:dyDescent="0.3">
      <c r="B29" s="85">
        <v>26</v>
      </c>
      <c r="C29" s="67">
        <v>48</v>
      </c>
      <c r="D29" s="75">
        <f t="shared" si="0"/>
        <v>0.96</v>
      </c>
      <c r="E29" s="69"/>
      <c r="G29" s="85">
        <v>26</v>
      </c>
      <c r="H29" s="67">
        <f t="shared" si="8"/>
        <v>18</v>
      </c>
      <c r="I29" s="75">
        <f t="shared" si="1"/>
        <v>1</v>
      </c>
      <c r="J29" s="69"/>
      <c r="L29" s="85">
        <v>26</v>
      </c>
      <c r="M29" s="71">
        <f t="shared" si="9"/>
        <v>10</v>
      </c>
      <c r="N29" s="75">
        <f t="shared" si="2"/>
        <v>1</v>
      </c>
      <c r="O29" s="69"/>
      <c r="Q29" s="85">
        <v>26</v>
      </c>
      <c r="R29" s="71">
        <v>6</v>
      </c>
      <c r="S29" s="75">
        <f t="shared" si="3"/>
        <v>1</v>
      </c>
      <c r="T29" s="69"/>
      <c r="V29" s="85">
        <v>26</v>
      </c>
      <c r="W29" s="71">
        <v>5</v>
      </c>
      <c r="X29" s="75">
        <f t="shared" si="4"/>
        <v>1</v>
      </c>
      <c r="Y29" s="69"/>
      <c r="AA29" s="85">
        <v>26</v>
      </c>
      <c r="AB29" s="71">
        <v>2</v>
      </c>
      <c r="AC29" s="77">
        <f t="shared" si="5"/>
        <v>1</v>
      </c>
      <c r="AD29" s="69"/>
      <c r="AF29" s="85">
        <v>26</v>
      </c>
      <c r="AG29" s="71">
        <v>1</v>
      </c>
      <c r="AH29" s="77">
        <f t="shared" si="6"/>
        <v>1</v>
      </c>
      <c r="AI29" s="69"/>
    </row>
    <row r="30" spans="2:35" x14ac:dyDescent="0.3">
      <c r="B30" s="85">
        <v>27</v>
      </c>
      <c r="C30" s="67">
        <v>45</v>
      </c>
      <c r="D30" s="75">
        <f t="shared" si="0"/>
        <v>0.9375</v>
      </c>
      <c r="E30" s="69"/>
      <c r="G30" s="85">
        <v>27</v>
      </c>
      <c r="H30" s="67">
        <f t="shared" si="8"/>
        <v>18</v>
      </c>
      <c r="I30" s="75">
        <f t="shared" si="1"/>
        <v>1</v>
      </c>
      <c r="J30" s="69"/>
      <c r="L30" s="85">
        <v>27</v>
      </c>
      <c r="M30" s="71">
        <f t="shared" si="9"/>
        <v>10</v>
      </c>
      <c r="N30" s="75">
        <f t="shared" si="2"/>
        <v>1</v>
      </c>
      <c r="O30" s="69"/>
      <c r="Q30" s="85">
        <v>27</v>
      </c>
      <c r="R30" s="71">
        <f t="shared" si="10"/>
        <v>6</v>
      </c>
      <c r="S30" s="75">
        <f t="shared" si="3"/>
        <v>1</v>
      </c>
      <c r="T30" s="69"/>
      <c r="V30" s="85">
        <v>27</v>
      </c>
      <c r="W30" s="71">
        <f t="shared" si="7"/>
        <v>5</v>
      </c>
      <c r="X30" s="75">
        <f t="shared" si="4"/>
        <v>1</v>
      </c>
      <c r="Y30" s="69"/>
      <c r="AA30" s="85">
        <v>27</v>
      </c>
      <c r="AB30" s="71">
        <v>2</v>
      </c>
      <c r="AC30" s="77">
        <f t="shared" si="5"/>
        <v>1</v>
      </c>
      <c r="AD30" s="69"/>
      <c r="AF30" s="85">
        <v>27</v>
      </c>
      <c r="AG30" s="71">
        <v>1</v>
      </c>
      <c r="AH30" s="77">
        <f t="shared" si="6"/>
        <v>1</v>
      </c>
      <c r="AI30" s="69"/>
    </row>
    <row r="31" spans="2:35" x14ac:dyDescent="0.3">
      <c r="B31" s="85">
        <v>28</v>
      </c>
      <c r="C31" s="67">
        <v>45</v>
      </c>
      <c r="D31" s="75">
        <f t="shared" si="0"/>
        <v>1</v>
      </c>
      <c r="E31" s="69"/>
      <c r="G31" s="85">
        <v>28</v>
      </c>
      <c r="H31" s="67">
        <f t="shared" si="8"/>
        <v>18</v>
      </c>
      <c r="I31" s="75">
        <f t="shared" si="1"/>
        <v>1</v>
      </c>
      <c r="J31" s="69"/>
      <c r="L31" s="85">
        <v>28</v>
      </c>
      <c r="M31" s="71">
        <f t="shared" si="9"/>
        <v>10</v>
      </c>
      <c r="N31" s="75">
        <f t="shared" si="2"/>
        <v>1</v>
      </c>
      <c r="O31" s="69"/>
      <c r="Q31" s="85">
        <v>28</v>
      </c>
      <c r="R31" s="71">
        <f t="shared" si="10"/>
        <v>6</v>
      </c>
      <c r="S31" s="75">
        <f t="shared" si="3"/>
        <v>1</v>
      </c>
      <c r="T31" s="69"/>
      <c r="V31" s="85">
        <v>28</v>
      </c>
      <c r="W31" s="71">
        <f t="shared" si="7"/>
        <v>5</v>
      </c>
      <c r="X31" s="75">
        <f t="shared" si="4"/>
        <v>1</v>
      </c>
      <c r="Y31" s="69"/>
      <c r="AA31" s="85">
        <v>28</v>
      </c>
      <c r="AB31" s="71">
        <v>2</v>
      </c>
      <c r="AC31" s="77">
        <f t="shared" si="5"/>
        <v>1</v>
      </c>
      <c r="AD31" s="69"/>
      <c r="AF31" s="85">
        <v>28</v>
      </c>
      <c r="AG31" s="71">
        <v>1</v>
      </c>
      <c r="AH31" s="77">
        <f t="shared" si="6"/>
        <v>1</v>
      </c>
      <c r="AI31" s="69"/>
    </row>
    <row r="32" spans="2:35" x14ac:dyDescent="0.3">
      <c r="B32" s="85">
        <v>29</v>
      </c>
      <c r="C32" s="67">
        <v>43</v>
      </c>
      <c r="D32" s="75">
        <f t="shared" si="0"/>
        <v>0.9555555555555556</v>
      </c>
      <c r="E32" s="69"/>
      <c r="G32" s="85">
        <v>29</v>
      </c>
      <c r="H32" s="67">
        <f t="shared" si="8"/>
        <v>18</v>
      </c>
      <c r="I32" s="75">
        <f t="shared" si="1"/>
        <v>1</v>
      </c>
      <c r="J32" s="69"/>
      <c r="L32" s="85">
        <v>29</v>
      </c>
      <c r="M32" s="71">
        <f t="shared" si="9"/>
        <v>10</v>
      </c>
      <c r="N32" s="75">
        <f t="shared" si="2"/>
        <v>1</v>
      </c>
      <c r="O32" s="69"/>
      <c r="Q32" s="85">
        <v>29</v>
      </c>
      <c r="R32" s="71">
        <f t="shared" si="10"/>
        <v>6</v>
      </c>
      <c r="S32" s="75">
        <f t="shared" si="3"/>
        <v>1</v>
      </c>
      <c r="T32" s="69"/>
      <c r="V32" s="85">
        <v>29</v>
      </c>
      <c r="W32" s="71">
        <f t="shared" si="7"/>
        <v>5</v>
      </c>
      <c r="X32" s="75">
        <f t="shared" si="4"/>
        <v>1</v>
      </c>
      <c r="Y32" s="69"/>
      <c r="AA32" s="85">
        <v>29</v>
      </c>
      <c r="AB32" s="71">
        <v>2</v>
      </c>
      <c r="AC32" s="77">
        <f t="shared" si="5"/>
        <v>1</v>
      </c>
      <c r="AD32" s="69"/>
      <c r="AF32" s="85">
        <v>29</v>
      </c>
      <c r="AG32" s="71">
        <v>1</v>
      </c>
      <c r="AH32" s="77">
        <f t="shared" si="6"/>
        <v>1</v>
      </c>
      <c r="AI32" s="69"/>
    </row>
    <row r="33" spans="2:35" x14ac:dyDescent="0.3">
      <c r="B33" s="85">
        <v>30</v>
      </c>
      <c r="C33" s="67">
        <v>40</v>
      </c>
      <c r="D33" s="75">
        <f t="shared" si="0"/>
        <v>0.93023255813953487</v>
      </c>
      <c r="E33" s="69"/>
      <c r="G33" s="85">
        <v>30</v>
      </c>
      <c r="H33" s="67">
        <f t="shared" si="8"/>
        <v>18</v>
      </c>
      <c r="I33" s="75">
        <f t="shared" si="1"/>
        <v>1</v>
      </c>
      <c r="J33" s="69"/>
      <c r="L33" s="85">
        <v>30</v>
      </c>
      <c r="M33" s="71">
        <f t="shared" si="9"/>
        <v>10</v>
      </c>
      <c r="N33" s="75">
        <f t="shared" si="2"/>
        <v>1</v>
      </c>
      <c r="O33" s="69"/>
      <c r="Q33" s="85">
        <v>30</v>
      </c>
      <c r="R33" s="71">
        <f t="shared" si="10"/>
        <v>6</v>
      </c>
      <c r="S33" s="75">
        <f t="shared" si="3"/>
        <v>1</v>
      </c>
      <c r="T33" s="69"/>
      <c r="V33" s="85">
        <v>30</v>
      </c>
      <c r="W33" s="71">
        <f t="shared" si="7"/>
        <v>5</v>
      </c>
      <c r="X33" s="75">
        <f t="shared" si="4"/>
        <v>1</v>
      </c>
      <c r="Y33" s="69"/>
      <c r="AA33" s="85">
        <v>30</v>
      </c>
      <c r="AB33" s="71">
        <v>2</v>
      </c>
      <c r="AC33" s="77">
        <f t="shared" si="5"/>
        <v>1</v>
      </c>
      <c r="AD33" s="69"/>
      <c r="AF33" s="85">
        <v>30</v>
      </c>
      <c r="AG33" s="71">
        <v>1</v>
      </c>
      <c r="AH33" s="77">
        <f t="shared" si="6"/>
        <v>1</v>
      </c>
      <c r="AI33" s="69"/>
    </row>
    <row r="34" spans="2:35" x14ac:dyDescent="0.3">
      <c r="B34" s="85">
        <v>31</v>
      </c>
      <c r="C34" s="67">
        <v>35</v>
      </c>
      <c r="D34" s="75">
        <f t="shared" si="0"/>
        <v>0.875</v>
      </c>
      <c r="E34" s="69"/>
      <c r="G34" s="85">
        <v>31</v>
      </c>
      <c r="H34" s="67">
        <f t="shared" si="8"/>
        <v>18</v>
      </c>
      <c r="I34" s="75">
        <f t="shared" si="1"/>
        <v>1</v>
      </c>
      <c r="J34" s="69"/>
      <c r="L34" s="85">
        <v>31</v>
      </c>
      <c r="M34" s="71">
        <f t="shared" si="9"/>
        <v>10</v>
      </c>
      <c r="N34" s="75">
        <f t="shared" si="2"/>
        <v>1</v>
      </c>
      <c r="O34" s="69"/>
      <c r="Q34" s="85">
        <v>31</v>
      </c>
      <c r="R34" s="71">
        <f t="shared" si="10"/>
        <v>6</v>
      </c>
      <c r="S34" s="75">
        <f t="shared" si="3"/>
        <v>1</v>
      </c>
      <c r="T34" s="69"/>
      <c r="V34" s="85">
        <v>31</v>
      </c>
      <c r="W34" s="71">
        <f t="shared" si="7"/>
        <v>5</v>
      </c>
      <c r="X34" s="75">
        <f t="shared" si="4"/>
        <v>1</v>
      </c>
      <c r="Y34" s="69"/>
      <c r="AA34" s="85">
        <v>31</v>
      </c>
      <c r="AB34" s="71">
        <v>2</v>
      </c>
      <c r="AC34" s="77">
        <f t="shared" si="5"/>
        <v>1</v>
      </c>
      <c r="AD34" s="69"/>
      <c r="AF34" s="85">
        <v>31</v>
      </c>
      <c r="AG34" s="71">
        <v>1</v>
      </c>
      <c r="AH34" s="77">
        <f t="shared" si="6"/>
        <v>1</v>
      </c>
      <c r="AI34" s="69"/>
    </row>
    <row r="35" spans="2:35" x14ac:dyDescent="0.3">
      <c r="B35" s="85">
        <v>32</v>
      </c>
      <c r="C35" s="67">
        <v>35</v>
      </c>
      <c r="D35" s="75">
        <f t="shared" si="0"/>
        <v>1</v>
      </c>
      <c r="E35" s="80">
        <f>C35/C19</f>
        <v>0.3888888888888889</v>
      </c>
      <c r="G35" s="85">
        <v>32</v>
      </c>
      <c r="H35" s="67">
        <f t="shared" si="8"/>
        <v>18</v>
      </c>
      <c r="I35" s="75">
        <f t="shared" si="1"/>
        <v>1</v>
      </c>
      <c r="J35" s="80">
        <f>H35/H19</f>
        <v>0.32727272727272727</v>
      </c>
      <c r="L35" s="85">
        <v>32</v>
      </c>
      <c r="M35" s="71">
        <f t="shared" si="9"/>
        <v>10</v>
      </c>
      <c r="N35" s="75">
        <f t="shared" si="2"/>
        <v>1</v>
      </c>
      <c r="O35" s="80">
        <f>M35/M19</f>
        <v>0.3125</v>
      </c>
      <c r="Q35" s="85">
        <v>32</v>
      </c>
      <c r="R35" s="71">
        <f t="shared" si="10"/>
        <v>6</v>
      </c>
      <c r="S35" s="75">
        <f t="shared" si="3"/>
        <v>1</v>
      </c>
      <c r="T35" s="80">
        <f>R35/R19</f>
        <v>0.31578947368421051</v>
      </c>
      <c r="V35" s="85">
        <v>32</v>
      </c>
      <c r="W35" s="71">
        <f>W34</f>
        <v>5</v>
      </c>
      <c r="X35" s="75">
        <f t="shared" si="4"/>
        <v>1</v>
      </c>
      <c r="Y35" s="80">
        <f>W35/W19</f>
        <v>0.29411764705882354</v>
      </c>
      <c r="AA35" s="85">
        <v>32</v>
      </c>
      <c r="AB35" s="71">
        <v>2</v>
      </c>
      <c r="AC35" s="77">
        <f t="shared" si="5"/>
        <v>1</v>
      </c>
      <c r="AD35" s="80">
        <f>AB35/AB19</f>
        <v>0.2857142857142857</v>
      </c>
      <c r="AF35" s="85">
        <v>32</v>
      </c>
      <c r="AG35" s="71">
        <v>1</v>
      </c>
      <c r="AH35" s="77">
        <f t="shared" si="6"/>
        <v>1</v>
      </c>
      <c r="AI35" s="80"/>
    </row>
    <row r="36" spans="2:35" x14ac:dyDescent="0.3">
      <c r="B36" s="86">
        <v>33</v>
      </c>
      <c r="C36" s="67">
        <v>33</v>
      </c>
      <c r="D36" s="78">
        <f t="shared" si="0"/>
        <v>0.94285714285714284</v>
      </c>
      <c r="E36" s="69"/>
      <c r="G36" s="86">
        <v>33</v>
      </c>
      <c r="H36" s="67">
        <f>H35</f>
        <v>18</v>
      </c>
      <c r="I36" s="78">
        <f t="shared" si="1"/>
        <v>1</v>
      </c>
      <c r="J36" s="69"/>
      <c r="L36" s="85">
        <v>33</v>
      </c>
      <c r="M36" s="71">
        <f>M35</f>
        <v>10</v>
      </c>
      <c r="N36" s="78">
        <f t="shared" si="2"/>
        <v>1</v>
      </c>
      <c r="O36" s="69">
        <v>17</v>
      </c>
      <c r="Q36" s="85">
        <v>33</v>
      </c>
      <c r="R36" s="71">
        <f>R35</f>
        <v>6</v>
      </c>
      <c r="S36" s="78">
        <f t="shared" si="3"/>
        <v>1</v>
      </c>
      <c r="T36" s="69"/>
      <c r="V36" s="85">
        <v>33</v>
      </c>
      <c r="W36" s="71">
        <v>5</v>
      </c>
      <c r="X36" s="78">
        <f t="shared" si="4"/>
        <v>1</v>
      </c>
      <c r="Y36" s="69"/>
      <c r="AA36" s="85">
        <v>33</v>
      </c>
      <c r="AB36" s="71">
        <v>2</v>
      </c>
      <c r="AC36" s="77">
        <f t="shared" si="5"/>
        <v>1</v>
      </c>
      <c r="AD36" s="69"/>
      <c r="AF36" s="85">
        <v>33</v>
      </c>
      <c r="AG36" s="71">
        <v>1</v>
      </c>
      <c r="AH36" s="77">
        <f t="shared" si="6"/>
        <v>1</v>
      </c>
      <c r="AI36" s="69"/>
    </row>
    <row r="37" spans="2:35" x14ac:dyDescent="0.3">
      <c r="B37" s="85">
        <v>34</v>
      </c>
      <c r="C37" s="67">
        <v>30</v>
      </c>
      <c r="D37" s="75">
        <f>IF(C37=0,0,IF(C36=0,0,C37/C36))</f>
        <v>0.90909090909090906</v>
      </c>
      <c r="E37" s="80">
        <f>C37/C35</f>
        <v>0.8571428571428571</v>
      </c>
      <c r="G37" s="85">
        <v>34</v>
      </c>
      <c r="H37" s="67">
        <v>12</v>
      </c>
      <c r="I37" s="75">
        <f t="shared" si="1"/>
        <v>0.66666666666666663</v>
      </c>
      <c r="J37" s="80">
        <f>H37/H35</f>
        <v>0.66666666666666663</v>
      </c>
      <c r="L37" s="85">
        <v>34</v>
      </c>
      <c r="M37" s="71">
        <v>8</v>
      </c>
      <c r="N37" s="75">
        <f t="shared" si="2"/>
        <v>0.8</v>
      </c>
      <c r="O37" s="80">
        <f>M37/M35</f>
        <v>0.8</v>
      </c>
      <c r="Q37" s="85">
        <v>34</v>
      </c>
      <c r="R37" s="71">
        <v>5</v>
      </c>
      <c r="S37" s="75">
        <f t="shared" si="3"/>
        <v>0.83333333333333337</v>
      </c>
      <c r="T37" s="80">
        <f>R37/R35</f>
        <v>0.83333333333333337</v>
      </c>
      <c r="V37" s="85">
        <v>34</v>
      </c>
      <c r="W37" s="71">
        <v>4</v>
      </c>
      <c r="X37" s="75">
        <f t="shared" si="4"/>
        <v>0.8</v>
      </c>
      <c r="Y37" s="80">
        <f>W37/W35</f>
        <v>0.8</v>
      </c>
      <c r="AA37" s="85">
        <v>34</v>
      </c>
      <c r="AB37" s="71">
        <v>1</v>
      </c>
      <c r="AC37" s="77">
        <f t="shared" si="5"/>
        <v>0.5</v>
      </c>
      <c r="AD37" s="80">
        <f>AB37/AB35</f>
        <v>0.5</v>
      </c>
      <c r="AF37" s="85">
        <v>34</v>
      </c>
      <c r="AG37" s="71">
        <v>1</v>
      </c>
      <c r="AH37" s="77">
        <f t="shared" si="6"/>
        <v>1</v>
      </c>
      <c r="AI37" s="80"/>
    </row>
    <row r="38" spans="2:35" x14ac:dyDescent="0.3">
      <c r="B38" s="85">
        <v>35</v>
      </c>
      <c r="C38" s="67">
        <v>27</v>
      </c>
      <c r="D38" s="75">
        <f t="shared" ref="D38:D101" si="11">IF(C38=0,0,IF(C37=0,0,C38/C37))</f>
        <v>0.9</v>
      </c>
      <c r="E38" s="80">
        <f>C38/C35</f>
        <v>0.77142857142857146</v>
      </c>
      <c r="G38" s="85">
        <v>35</v>
      </c>
      <c r="H38" s="67">
        <v>8</v>
      </c>
      <c r="I38" s="75">
        <f t="shared" si="1"/>
        <v>0.66666666666666663</v>
      </c>
      <c r="J38" s="80">
        <f>H38/H35</f>
        <v>0.44444444444444442</v>
      </c>
      <c r="L38" s="85">
        <v>35</v>
      </c>
      <c r="M38" s="71">
        <v>6</v>
      </c>
      <c r="N38" s="75">
        <f t="shared" si="2"/>
        <v>0.75</v>
      </c>
      <c r="O38" s="80">
        <f>M38/M35</f>
        <v>0.6</v>
      </c>
      <c r="Q38" s="85">
        <v>35</v>
      </c>
      <c r="R38" s="71">
        <v>4</v>
      </c>
      <c r="S38" s="75">
        <f t="shared" si="3"/>
        <v>0.8</v>
      </c>
      <c r="T38" s="80">
        <f>R38/R35</f>
        <v>0.66666666666666663</v>
      </c>
      <c r="V38" s="85">
        <v>35</v>
      </c>
      <c r="W38" s="71">
        <v>3</v>
      </c>
      <c r="X38" s="75">
        <f t="shared" si="4"/>
        <v>0.75</v>
      </c>
      <c r="Y38" s="80">
        <f>W38/W35</f>
        <v>0.6</v>
      </c>
      <c r="AA38" s="85">
        <v>35</v>
      </c>
      <c r="AB38" s="71">
        <v>1</v>
      </c>
      <c r="AC38" s="77">
        <f t="shared" si="5"/>
        <v>1</v>
      </c>
      <c r="AD38" s="80">
        <f>AB38/AB35</f>
        <v>0.5</v>
      </c>
      <c r="AF38" s="85">
        <v>35</v>
      </c>
      <c r="AG38" s="71">
        <v>1</v>
      </c>
      <c r="AH38" s="77">
        <f t="shared" si="6"/>
        <v>1</v>
      </c>
      <c r="AI38" s="80"/>
    </row>
    <row r="39" spans="2:35" x14ac:dyDescent="0.3">
      <c r="B39" s="85">
        <v>36</v>
      </c>
      <c r="C39" s="67">
        <v>27</v>
      </c>
      <c r="D39" s="75">
        <f t="shared" si="11"/>
        <v>1</v>
      </c>
      <c r="E39" s="69"/>
      <c r="G39" s="85">
        <v>36</v>
      </c>
      <c r="H39" s="67">
        <v>8</v>
      </c>
      <c r="I39" s="75">
        <f t="shared" si="1"/>
        <v>1</v>
      </c>
      <c r="J39" s="69"/>
      <c r="L39" s="85">
        <v>36</v>
      </c>
      <c r="M39" s="71">
        <v>6</v>
      </c>
      <c r="N39" s="75">
        <f t="shared" si="2"/>
        <v>1</v>
      </c>
      <c r="O39" s="69"/>
      <c r="Q39" s="85">
        <v>36</v>
      </c>
      <c r="R39" s="71">
        <v>4</v>
      </c>
      <c r="S39" s="75">
        <f t="shared" si="3"/>
        <v>1</v>
      </c>
      <c r="T39" s="69"/>
      <c r="V39" s="85">
        <v>36</v>
      </c>
      <c r="W39" s="71">
        <v>3</v>
      </c>
      <c r="X39" s="75">
        <f t="shared" si="4"/>
        <v>1</v>
      </c>
      <c r="Y39" s="69"/>
      <c r="AA39" s="85">
        <v>36</v>
      </c>
      <c r="AB39" s="71">
        <v>1</v>
      </c>
      <c r="AC39" s="77">
        <f t="shared" si="5"/>
        <v>1</v>
      </c>
      <c r="AD39" s="69"/>
      <c r="AF39" s="85">
        <v>36</v>
      </c>
      <c r="AG39" s="71">
        <v>1</v>
      </c>
      <c r="AH39" s="77">
        <f t="shared" si="6"/>
        <v>1</v>
      </c>
      <c r="AI39" s="69"/>
    </row>
    <row r="40" spans="2:35" x14ac:dyDescent="0.3">
      <c r="B40" s="85">
        <v>37</v>
      </c>
      <c r="C40" s="67">
        <v>25</v>
      </c>
      <c r="D40" s="75">
        <f t="shared" si="11"/>
        <v>0.92592592592592593</v>
      </c>
      <c r="E40" s="69">
        <v>23</v>
      </c>
      <c r="G40" s="85">
        <v>37</v>
      </c>
      <c r="H40" s="67">
        <v>6</v>
      </c>
      <c r="I40" s="75">
        <f t="shared" si="1"/>
        <v>0.75</v>
      </c>
      <c r="J40" s="69"/>
      <c r="L40" s="85">
        <v>37</v>
      </c>
      <c r="M40" s="71">
        <v>5</v>
      </c>
      <c r="N40" s="75">
        <f t="shared" si="2"/>
        <v>0.83333333333333337</v>
      </c>
      <c r="O40" s="69"/>
      <c r="Q40" s="85">
        <v>37</v>
      </c>
      <c r="R40" s="71">
        <v>4</v>
      </c>
      <c r="S40" s="75">
        <f t="shared" si="3"/>
        <v>1</v>
      </c>
      <c r="T40" s="69"/>
      <c r="V40" s="85">
        <v>37</v>
      </c>
      <c r="W40" s="71">
        <v>3</v>
      </c>
      <c r="X40" s="75">
        <f t="shared" si="4"/>
        <v>1</v>
      </c>
      <c r="Y40" s="69"/>
      <c r="AA40" s="85">
        <v>37</v>
      </c>
      <c r="AB40" s="71">
        <v>1</v>
      </c>
      <c r="AC40" s="77">
        <f t="shared" si="5"/>
        <v>1</v>
      </c>
      <c r="AD40" s="69"/>
      <c r="AF40" s="85">
        <v>37</v>
      </c>
      <c r="AG40" s="71">
        <v>1</v>
      </c>
      <c r="AH40" s="77">
        <f t="shared" si="6"/>
        <v>1</v>
      </c>
      <c r="AI40" s="69"/>
    </row>
    <row r="41" spans="2:35" x14ac:dyDescent="0.3">
      <c r="B41" s="85">
        <v>38</v>
      </c>
      <c r="C41" s="67">
        <v>25</v>
      </c>
      <c r="D41" s="75">
        <f t="shared" si="11"/>
        <v>1</v>
      </c>
      <c r="E41" s="69">
        <v>23</v>
      </c>
      <c r="G41" s="85">
        <v>38</v>
      </c>
      <c r="H41" s="67">
        <v>6</v>
      </c>
      <c r="I41" s="75">
        <f t="shared" si="1"/>
        <v>1</v>
      </c>
      <c r="J41" s="69"/>
      <c r="L41" s="85">
        <v>38</v>
      </c>
      <c r="M41" s="71">
        <v>5</v>
      </c>
      <c r="N41" s="75">
        <f t="shared" si="2"/>
        <v>1</v>
      </c>
      <c r="O41" s="69"/>
      <c r="Q41" s="85">
        <v>38</v>
      </c>
      <c r="R41" s="71">
        <v>4</v>
      </c>
      <c r="S41" s="75">
        <f t="shared" si="3"/>
        <v>1</v>
      </c>
      <c r="T41" s="69"/>
      <c r="V41" s="85">
        <v>38</v>
      </c>
      <c r="W41" s="71">
        <v>3</v>
      </c>
      <c r="X41" s="75">
        <f t="shared" si="4"/>
        <v>1</v>
      </c>
      <c r="Y41" s="69"/>
      <c r="AA41" s="85">
        <v>38</v>
      </c>
      <c r="AB41" s="71">
        <v>1</v>
      </c>
      <c r="AC41" s="77">
        <f t="shared" si="5"/>
        <v>1</v>
      </c>
      <c r="AD41" s="69"/>
      <c r="AF41" s="85">
        <v>38</v>
      </c>
      <c r="AG41" s="71">
        <v>1</v>
      </c>
      <c r="AH41" s="77">
        <f t="shared" si="6"/>
        <v>1</v>
      </c>
      <c r="AI41" s="69"/>
    </row>
    <row r="42" spans="2:35" x14ac:dyDescent="0.3">
      <c r="B42" s="85">
        <v>39</v>
      </c>
      <c r="C42" s="67">
        <v>25</v>
      </c>
      <c r="D42" s="75">
        <f t="shared" si="11"/>
        <v>1</v>
      </c>
      <c r="E42" s="69">
        <v>22</v>
      </c>
      <c r="G42" s="85">
        <v>39</v>
      </c>
      <c r="H42" s="67">
        <v>6</v>
      </c>
      <c r="I42" s="75">
        <f t="shared" si="1"/>
        <v>1</v>
      </c>
      <c r="J42" s="69"/>
      <c r="L42" s="85">
        <v>39</v>
      </c>
      <c r="M42" s="71">
        <v>5</v>
      </c>
      <c r="N42" s="75">
        <f t="shared" si="2"/>
        <v>1</v>
      </c>
      <c r="O42" s="69"/>
      <c r="Q42" s="85">
        <v>39</v>
      </c>
      <c r="R42" s="71">
        <v>4</v>
      </c>
      <c r="S42" s="75">
        <f t="shared" si="3"/>
        <v>1</v>
      </c>
      <c r="T42" s="69"/>
      <c r="V42" s="85">
        <v>39</v>
      </c>
      <c r="W42" s="71">
        <v>3</v>
      </c>
      <c r="X42" s="75">
        <f t="shared" si="4"/>
        <v>1</v>
      </c>
      <c r="Y42" s="69"/>
      <c r="AA42" s="85">
        <v>39</v>
      </c>
      <c r="AB42" s="71">
        <v>1</v>
      </c>
      <c r="AC42" s="77">
        <f t="shared" si="5"/>
        <v>1</v>
      </c>
      <c r="AD42" s="69"/>
      <c r="AF42" s="85">
        <v>39</v>
      </c>
      <c r="AG42" s="71">
        <v>1</v>
      </c>
      <c r="AH42" s="77">
        <f t="shared" si="6"/>
        <v>1</v>
      </c>
      <c r="AI42" s="69"/>
    </row>
    <row r="43" spans="2:35" x14ac:dyDescent="0.3">
      <c r="B43" s="85">
        <v>40</v>
      </c>
      <c r="C43" s="67">
        <v>25</v>
      </c>
      <c r="D43" s="75">
        <f t="shared" si="11"/>
        <v>1</v>
      </c>
      <c r="E43" s="69">
        <v>22</v>
      </c>
      <c r="G43" s="85">
        <v>40</v>
      </c>
      <c r="H43" s="67">
        <v>6</v>
      </c>
      <c r="I43" s="75">
        <f t="shared" si="1"/>
        <v>1</v>
      </c>
      <c r="J43" s="69"/>
      <c r="L43" s="85">
        <v>40</v>
      </c>
      <c r="M43" s="71">
        <v>5</v>
      </c>
      <c r="N43" s="75">
        <f t="shared" si="2"/>
        <v>1</v>
      </c>
      <c r="O43" s="69"/>
      <c r="Q43" s="85">
        <v>40</v>
      </c>
      <c r="R43" s="71">
        <v>4</v>
      </c>
      <c r="S43" s="75">
        <f t="shared" si="3"/>
        <v>1</v>
      </c>
      <c r="T43" s="69"/>
      <c r="V43" s="85">
        <v>40</v>
      </c>
      <c r="W43" s="71">
        <v>3</v>
      </c>
      <c r="X43" s="75">
        <f t="shared" si="4"/>
        <v>1</v>
      </c>
      <c r="Y43" s="69"/>
      <c r="AA43" s="85">
        <v>40</v>
      </c>
      <c r="AB43" s="71">
        <v>1</v>
      </c>
      <c r="AC43" s="77">
        <f t="shared" si="5"/>
        <v>1</v>
      </c>
      <c r="AD43" s="69"/>
      <c r="AF43" s="85">
        <v>40</v>
      </c>
      <c r="AG43" s="71">
        <v>1</v>
      </c>
      <c r="AH43" s="77">
        <f t="shared" si="6"/>
        <v>1</v>
      </c>
      <c r="AI43" s="69"/>
    </row>
    <row r="44" spans="2:35" x14ac:dyDescent="0.3">
      <c r="B44" s="85">
        <v>41</v>
      </c>
      <c r="C44" s="67">
        <v>25</v>
      </c>
      <c r="D44" s="75">
        <f t="shared" si="11"/>
        <v>1</v>
      </c>
      <c r="E44" s="69">
        <v>20</v>
      </c>
      <c r="G44" s="85">
        <v>41</v>
      </c>
      <c r="H44" s="67">
        <v>5</v>
      </c>
      <c r="I44" s="75">
        <f t="shared" si="1"/>
        <v>0.83333333333333337</v>
      </c>
      <c r="J44" s="69"/>
      <c r="L44" s="85">
        <v>41</v>
      </c>
      <c r="M44" s="71">
        <v>4</v>
      </c>
      <c r="N44" s="75">
        <f t="shared" si="2"/>
        <v>0.8</v>
      </c>
      <c r="O44" s="69"/>
      <c r="Q44" s="85">
        <v>41</v>
      </c>
      <c r="R44" s="71">
        <v>3</v>
      </c>
      <c r="S44" s="75">
        <f t="shared" si="3"/>
        <v>0.75</v>
      </c>
      <c r="T44" s="69"/>
      <c r="V44" s="85">
        <v>41</v>
      </c>
      <c r="W44" s="71">
        <v>2</v>
      </c>
      <c r="X44" s="75">
        <f t="shared" si="4"/>
        <v>0.66666666666666663</v>
      </c>
      <c r="Y44" s="69"/>
      <c r="AA44" s="85">
        <v>41</v>
      </c>
      <c r="AB44" s="71">
        <v>1</v>
      </c>
      <c r="AC44" s="77">
        <f t="shared" si="5"/>
        <v>1</v>
      </c>
      <c r="AD44" s="69"/>
      <c r="AF44" s="85">
        <v>41</v>
      </c>
      <c r="AG44" s="71">
        <v>1</v>
      </c>
      <c r="AH44" s="77">
        <f t="shared" si="6"/>
        <v>1</v>
      </c>
      <c r="AI44" s="69"/>
    </row>
    <row r="45" spans="2:35" x14ac:dyDescent="0.3">
      <c r="B45" s="85">
        <v>42</v>
      </c>
      <c r="C45" s="67">
        <v>23</v>
      </c>
      <c r="D45" s="75">
        <f t="shared" si="11"/>
        <v>0.92</v>
      </c>
      <c r="E45" s="69">
        <v>20</v>
      </c>
      <c r="G45" s="85">
        <v>42</v>
      </c>
      <c r="H45" s="67">
        <v>5</v>
      </c>
      <c r="I45" s="75">
        <f t="shared" si="1"/>
        <v>1</v>
      </c>
      <c r="J45" s="69"/>
      <c r="L45" s="85">
        <v>42</v>
      </c>
      <c r="M45" s="71">
        <v>4</v>
      </c>
      <c r="N45" s="75">
        <f t="shared" si="2"/>
        <v>1</v>
      </c>
      <c r="O45" s="69"/>
      <c r="Q45" s="85">
        <v>42</v>
      </c>
      <c r="R45" s="71">
        <v>3</v>
      </c>
      <c r="S45" s="75">
        <f t="shared" si="3"/>
        <v>1</v>
      </c>
      <c r="T45" s="69"/>
      <c r="V45" s="85">
        <v>42</v>
      </c>
      <c r="W45" s="71">
        <v>2</v>
      </c>
      <c r="X45" s="75">
        <f t="shared" si="4"/>
        <v>1</v>
      </c>
      <c r="Y45" s="69"/>
      <c r="AA45" s="85">
        <v>42</v>
      </c>
      <c r="AB45" s="71">
        <v>1</v>
      </c>
      <c r="AC45" s="77">
        <f t="shared" si="5"/>
        <v>1</v>
      </c>
      <c r="AD45" s="69"/>
      <c r="AF45" s="85">
        <v>42</v>
      </c>
      <c r="AG45" s="71">
        <v>1</v>
      </c>
      <c r="AH45" s="77">
        <f t="shared" si="6"/>
        <v>1</v>
      </c>
      <c r="AI45" s="69"/>
    </row>
    <row r="46" spans="2:35" x14ac:dyDescent="0.3">
      <c r="B46" s="85">
        <v>43</v>
      </c>
      <c r="C46" s="67">
        <v>22</v>
      </c>
      <c r="D46" s="75">
        <f t="shared" si="11"/>
        <v>0.95652173913043481</v>
      </c>
      <c r="E46" s="69">
        <v>20</v>
      </c>
      <c r="G46" s="85">
        <v>43</v>
      </c>
      <c r="H46" s="67">
        <v>5</v>
      </c>
      <c r="I46" s="75">
        <f t="shared" si="1"/>
        <v>1</v>
      </c>
      <c r="J46" s="69"/>
      <c r="L46" s="85">
        <v>43</v>
      </c>
      <c r="M46" s="71">
        <v>4</v>
      </c>
      <c r="N46" s="75">
        <f t="shared" si="2"/>
        <v>1</v>
      </c>
      <c r="O46" s="69"/>
      <c r="Q46" s="85">
        <v>43</v>
      </c>
      <c r="R46" s="71">
        <v>3</v>
      </c>
      <c r="S46" s="75">
        <f t="shared" si="3"/>
        <v>1</v>
      </c>
      <c r="T46" s="69"/>
      <c r="V46" s="85">
        <v>43</v>
      </c>
      <c r="W46" s="71">
        <v>2</v>
      </c>
      <c r="X46" s="75">
        <f t="shared" si="4"/>
        <v>1</v>
      </c>
      <c r="Y46" s="69"/>
      <c r="AA46" s="85">
        <v>43</v>
      </c>
      <c r="AB46" s="71">
        <v>1</v>
      </c>
      <c r="AC46" s="77">
        <f t="shared" si="5"/>
        <v>1</v>
      </c>
      <c r="AD46" s="69"/>
      <c r="AF46" s="85">
        <v>43</v>
      </c>
      <c r="AG46" s="71">
        <v>1</v>
      </c>
      <c r="AH46" s="77">
        <f t="shared" si="6"/>
        <v>1</v>
      </c>
      <c r="AI46" s="69"/>
    </row>
    <row r="47" spans="2:35" x14ac:dyDescent="0.3">
      <c r="B47" s="85">
        <v>44</v>
      </c>
      <c r="C47" s="67">
        <v>22</v>
      </c>
      <c r="D47" s="75">
        <f t="shared" si="11"/>
        <v>1</v>
      </c>
      <c r="E47" s="69">
        <v>20</v>
      </c>
      <c r="G47" s="85">
        <v>44</v>
      </c>
      <c r="H47" s="67">
        <v>5</v>
      </c>
      <c r="I47" s="75">
        <f t="shared" si="1"/>
        <v>1</v>
      </c>
      <c r="J47" s="69"/>
      <c r="L47" s="85">
        <v>44</v>
      </c>
      <c r="M47" s="71">
        <v>4</v>
      </c>
      <c r="N47" s="75">
        <f t="shared" si="2"/>
        <v>1</v>
      </c>
      <c r="O47" s="69"/>
      <c r="Q47" s="85">
        <v>44</v>
      </c>
      <c r="R47" s="71">
        <v>3</v>
      </c>
      <c r="S47" s="75">
        <f t="shared" si="3"/>
        <v>1</v>
      </c>
      <c r="T47" s="69"/>
      <c r="V47" s="85">
        <v>44</v>
      </c>
      <c r="W47" s="71">
        <v>2</v>
      </c>
      <c r="X47" s="75">
        <f t="shared" si="4"/>
        <v>1</v>
      </c>
      <c r="Y47" s="69"/>
      <c r="AA47" s="85">
        <v>44</v>
      </c>
      <c r="AB47" s="71">
        <v>1</v>
      </c>
      <c r="AC47" s="77">
        <f t="shared" si="5"/>
        <v>1</v>
      </c>
      <c r="AD47" s="69"/>
      <c r="AF47" s="85">
        <v>44</v>
      </c>
      <c r="AG47" s="71">
        <v>1</v>
      </c>
      <c r="AH47" s="77">
        <f t="shared" si="6"/>
        <v>1</v>
      </c>
      <c r="AI47" s="69"/>
    </row>
    <row r="48" spans="2:35" x14ac:dyDescent="0.3">
      <c r="B48" s="85">
        <v>45</v>
      </c>
      <c r="C48" s="67">
        <v>21</v>
      </c>
      <c r="D48" s="75">
        <f t="shared" si="11"/>
        <v>0.95454545454545459</v>
      </c>
      <c r="E48" s="69">
        <v>18</v>
      </c>
      <c r="G48" s="85">
        <v>45</v>
      </c>
      <c r="H48" s="67">
        <v>5</v>
      </c>
      <c r="I48" s="75">
        <f t="shared" si="1"/>
        <v>1</v>
      </c>
      <c r="J48" s="69"/>
      <c r="L48" s="85">
        <v>45</v>
      </c>
      <c r="M48" s="71">
        <v>4</v>
      </c>
      <c r="N48" s="75">
        <f t="shared" si="2"/>
        <v>1</v>
      </c>
      <c r="O48" s="69"/>
      <c r="Q48" s="85">
        <v>45</v>
      </c>
      <c r="R48" s="71">
        <v>3</v>
      </c>
      <c r="S48" s="75">
        <f t="shared" si="3"/>
        <v>1</v>
      </c>
      <c r="T48" s="69"/>
      <c r="V48" s="85">
        <v>45</v>
      </c>
      <c r="W48" s="71">
        <v>2</v>
      </c>
      <c r="X48" s="75">
        <f t="shared" si="4"/>
        <v>1</v>
      </c>
      <c r="Y48" s="69"/>
      <c r="AA48" s="85">
        <v>45</v>
      </c>
      <c r="AB48" s="71">
        <v>1</v>
      </c>
      <c r="AC48" s="77">
        <f t="shared" si="5"/>
        <v>1</v>
      </c>
      <c r="AD48" s="69"/>
      <c r="AF48" s="85">
        <v>45</v>
      </c>
      <c r="AG48" s="71">
        <v>1</v>
      </c>
      <c r="AH48" s="77">
        <f t="shared" si="6"/>
        <v>1</v>
      </c>
      <c r="AI48" s="69"/>
    </row>
    <row r="49" spans="2:35" x14ac:dyDescent="0.3">
      <c r="B49" s="85">
        <v>46</v>
      </c>
      <c r="C49" s="67">
        <v>20</v>
      </c>
      <c r="D49" s="75">
        <f t="shared" si="11"/>
        <v>0.95238095238095233</v>
      </c>
      <c r="E49" s="69">
        <v>18</v>
      </c>
      <c r="G49" s="85">
        <v>46</v>
      </c>
      <c r="H49" s="67">
        <v>5</v>
      </c>
      <c r="I49" s="75">
        <f t="shared" si="1"/>
        <v>1</v>
      </c>
      <c r="J49" s="69"/>
      <c r="L49" s="85">
        <v>46</v>
      </c>
      <c r="M49" s="71">
        <v>4</v>
      </c>
      <c r="N49" s="75">
        <f t="shared" si="2"/>
        <v>1</v>
      </c>
      <c r="O49" s="69"/>
      <c r="Q49" s="85">
        <v>46</v>
      </c>
      <c r="R49" s="71">
        <v>3</v>
      </c>
      <c r="S49" s="75">
        <f t="shared" si="3"/>
        <v>1</v>
      </c>
      <c r="T49" s="69"/>
      <c r="V49" s="85">
        <v>46</v>
      </c>
      <c r="W49" s="71">
        <v>2</v>
      </c>
      <c r="X49" s="75">
        <f t="shared" si="4"/>
        <v>1</v>
      </c>
      <c r="Y49" s="69"/>
      <c r="AA49" s="85">
        <v>46</v>
      </c>
      <c r="AB49" s="71">
        <v>1</v>
      </c>
      <c r="AC49" s="77">
        <f t="shared" si="5"/>
        <v>1</v>
      </c>
      <c r="AD49" s="69"/>
      <c r="AF49" s="85">
        <v>46</v>
      </c>
      <c r="AG49" s="71">
        <v>1</v>
      </c>
      <c r="AH49" s="77">
        <f t="shared" si="6"/>
        <v>1</v>
      </c>
      <c r="AI49" s="69"/>
    </row>
    <row r="50" spans="2:35" x14ac:dyDescent="0.3">
      <c r="B50" s="85">
        <v>47</v>
      </c>
      <c r="C50" s="67">
        <v>19</v>
      </c>
      <c r="D50" s="75">
        <f t="shared" si="11"/>
        <v>0.95</v>
      </c>
      <c r="E50" s="69">
        <v>18</v>
      </c>
      <c r="G50" s="85">
        <v>47</v>
      </c>
      <c r="H50" s="67">
        <v>5</v>
      </c>
      <c r="I50" s="75">
        <f t="shared" si="1"/>
        <v>1</v>
      </c>
      <c r="J50" s="69"/>
      <c r="L50" s="85">
        <v>47</v>
      </c>
      <c r="M50" s="71">
        <v>4</v>
      </c>
      <c r="N50" s="75">
        <f t="shared" si="2"/>
        <v>1</v>
      </c>
      <c r="O50" s="69"/>
      <c r="Q50" s="85">
        <v>47</v>
      </c>
      <c r="R50" s="71">
        <v>3</v>
      </c>
      <c r="S50" s="75">
        <f t="shared" si="3"/>
        <v>1</v>
      </c>
      <c r="T50" s="69"/>
      <c r="V50" s="85">
        <v>47</v>
      </c>
      <c r="W50" s="71">
        <v>2</v>
      </c>
      <c r="X50" s="75">
        <f t="shared" si="4"/>
        <v>1</v>
      </c>
      <c r="Y50" s="69"/>
      <c r="AA50" s="85">
        <v>47</v>
      </c>
      <c r="AB50" s="71">
        <v>1</v>
      </c>
      <c r="AC50" s="77">
        <f t="shared" si="5"/>
        <v>1</v>
      </c>
      <c r="AD50" s="69"/>
      <c r="AF50" s="85">
        <v>47</v>
      </c>
      <c r="AG50" s="71">
        <v>1</v>
      </c>
      <c r="AH50" s="77">
        <f t="shared" si="6"/>
        <v>1</v>
      </c>
      <c r="AI50" s="69"/>
    </row>
    <row r="51" spans="2:35" x14ac:dyDescent="0.3">
      <c r="B51" s="85">
        <v>48</v>
      </c>
      <c r="C51" s="67">
        <v>19</v>
      </c>
      <c r="D51" s="75">
        <f t="shared" si="11"/>
        <v>1</v>
      </c>
      <c r="E51" s="69">
        <v>18</v>
      </c>
      <c r="G51" s="85">
        <v>48</v>
      </c>
      <c r="H51" s="67">
        <v>5</v>
      </c>
      <c r="I51" s="75">
        <f t="shared" si="1"/>
        <v>1</v>
      </c>
      <c r="J51" s="69"/>
      <c r="L51" s="85">
        <v>48</v>
      </c>
      <c r="M51" s="71">
        <v>4</v>
      </c>
      <c r="N51" s="75">
        <f t="shared" si="2"/>
        <v>1</v>
      </c>
      <c r="O51" s="69"/>
      <c r="Q51" s="85">
        <v>48</v>
      </c>
      <c r="R51" s="71">
        <v>3</v>
      </c>
      <c r="S51" s="75">
        <f t="shared" si="3"/>
        <v>1</v>
      </c>
      <c r="T51" s="69"/>
      <c r="V51" s="85">
        <v>48</v>
      </c>
      <c r="W51" s="71">
        <v>2</v>
      </c>
      <c r="X51" s="75">
        <f t="shared" si="4"/>
        <v>1</v>
      </c>
      <c r="Y51" s="69"/>
      <c r="AA51" s="85">
        <v>48</v>
      </c>
      <c r="AB51" s="71">
        <v>1</v>
      </c>
      <c r="AC51" s="77">
        <f t="shared" si="5"/>
        <v>1</v>
      </c>
      <c r="AD51" s="69"/>
      <c r="AF51" s="85">
        <v>48</v>
      </c>
      <c r="AG51" s="71">
        <v>1</v>
      </c>
      <c r="AH51" s="77">
        <f t="shared" si="6"/>
        <v>1</v>
      </c>
      <c r="AI51" s="69"/>
    </row>
    <row r="52" spans="2:35" x14ac:dyDescent="0.3">
      <c r="B52" s="85">
        <v>49</v>
      </c>
      <c r="C52" s="67">
        <v>19</v>
      </c>
      <c r="D52" s="75">
        <f t="shared" si="11"/>
        <v>1</v>
      </c>
      <c r="E52" s="69">
        <v>18</v>
      </c>
      <c r="G52" s="85">
        <v>49</v>
      </c>
      <c r="H52" s="67">
        <v>4</v>
      </c>
      <c r="I52" s="75">
        <f t="shared" si="1"/>
        <v>0.8</v>
      </c>
      <c r="J52" s="69"/>
      <c r="L52" s="85">
        <v>49</v>
      </c>
      <c r="M52" s="71">
        <v>3</v>
      </c>
      <c r="N52" s="75">
        <f t="shared" si="2"/>
        <v>0.75</v>
      </c>
      <c r="O52" s="69"/>
      <c r="Q52" s="85">
        <v>49</v>
      </c>
      <c r="R52" s="71">
        <v>2</v>
      </c>
      <c r="S52" s="75">
        <f t="shared" si="3"/>
        <v>0.66666666666666663</v>
      </c>
      <c r="T52" s="69"/>
      <c r="V52" s="85">
        <v>49</v>
      </c>
      <c r="W52" s="71">
        <v>1</v>
      </c>
      <c r="X52" s="75">
        <f t="shared" si="4"/>
        <v>0.5</v>
      </c>
      <c r="Y52" s="69"/>
      <c r="AA52" s="85">
        <v>49</v>
      </c>
      <c r="AB52" s="71">
        <v>1</v>
      </c>
      <c r="AC52" s="77">
        <f t="shared" si="5"/>
        <v>1</v>
      </c>
      <c r="AD52" s="69"/>
      <c r="AF52" s="85">
        <v>49</v>
      </c>
      <c r="AG52" s="71">
        <v>1</v>
      </c>
      <c r="AH52" s="77">
        <f t="shared" si="6"/>
        <v>1</v>
      </c>
      <c r="AI52" s="69"/>
    </row>
    <row r="53" spans="2:35" x14ac:dyDescent="0.3">
      <c r="B53" s="85">
        <v>50</v>
      </c>
      <c r="C53" s="67">
        <v>18</v>
      </c>
      <c r="D53" s="75">
        <f t="shared" si="11"/>
        <v>0.94736842105263153</v>
      </c>
      <c r="E53" s="69">
        <v>17</v>
      </c>
      <c r="G53" s="85">
        <v>50</v>
      </c>
      <c r="H53" s="67">
        <v>4</v>
      </c>
      <c r="I53" s="75">
        <f t="shared" si="1"/>
        <v>1</v>
      </c>
      <c r="J53" s="69"/>
      <c r="L53" s="85">
        <v>50</v>
      </c>
      <c r="M53" s="71">
        <v>3</v>
      </c>
      <c r="N53" s="75">
        <f t="shared" si="2"/>
        <v>1</v>
      </c>
      <c r="O53" s="69"/>
      <c r="Q53" s="85">
        <v>50</v>
      </c>
      <c r="R53" s="71">
        <v>2</v>
      </c>
      <c r="S53" s="75">
        <f t="shared" si="3"/>
        <v>1</v>
      </c>
      <c r="T53" s="69"/>
      <c r="V53" s="85">
        <v>50</v>
      </c>
      <c r="W53" s="71">
        <v>1</v>
      </c>
      <c r="X53" s="75">
        <f t="shared" si="4"/>
        <v>1</v>
      </c>
      <c r="Y53" s="69"/>
      <c r="AA53" s="85">
        <v>50</v>
      </c>
      <c r="AB53" s="71">
        <v>1</v>
      </c>
      <c r="AC53" s="77">
        <f t="shared" si="5"/>
        <v>1</v>
      </c>
      <c r="AD53" s="69"/>
      <c r="AF53" s="85">
        <v>50</v>
      </c>
      <c r="AG53" s="71">
        <v>1</v>
      </c>
      <c r="AH53" s="77">
        <f t="shared" si="6"/>
        <v>1</v>
      </c>
      <c r="AI53" s="69"/>
    </row>
    <row r="54" spans="2:35" x14ac:dyDescent="0.3">
      <c r="B54" s="85">
        <v>51</v>
      </c>
      <c r="C54" s="67">
        <v>17</v>
      </c>
      <c r="D54" s="75">
        <f t="shared" si="11"/>
        <v>0.94444444444444442</v>
      </c>
      <c r="E54" s="69">
        <v>16</v>
      </c>
      <c r="G54" s="85">
        <v>51</v>
      </c>
      <c r="H54" s="67">
        <v>4</v>
      </c>
      <c r="I54" s="75">
        <f t="shared" si="1"/>
        <v>1</v>
      </c>
      <c r="J54" s="69"/>
      <c r="L54" s="85">
        <v>51</v>
      </c>
      <c r="M54" s="71">
        <v>3</v>
      </c>
      <c r="N54" s="75">
        <f t="shared" si="2"/>
        <v>1</v>
      </c>
      <c r="O54" s="69"/>
      <c r="Q54" s="85">
        <v>51</v>
      </c>
      <c r="R54" s="71">
        <v>2</v>
      </c>
      <c r="S54" s="75">
        <f t="shared" si="3"/>
        <v>1</v>
      </c>
      <c r="T54" s="69"/>
      <c r="V54" s="85">
        <v>51</v>
      </c>
      <c r="W54" s="71">
        <v>1</v>
      </c>
      <c r="X54" s="75">
        <f t="shared" si="4"/>
        <v>1</v>
      </c>
      <c r="Y54" s="69"/>
      <c r="AA54" s="85">
        <v>51</v>
      </c>
      <c r="AB54" s="71">
        <v>1</v>
      </c>
      <c r="AC54" s="77">
        <f t="shared" si="5"/>
        <v>1</v>
      </c>
      <c r="AD54" s="69"/>
      <c r="AF54" s="85">
        <v>51</v>
      </c>
      <c r="AG54" s="71">
        <v>1</v>
      </c>
      <c r="AH54" s="77">
        <f t="shared" si="6"/>
        <v>1</v>
      </c>
      <c r="AI54" s="69"/>
    </row>
    <row r="55" spans="2:35" x14ac:dyDescent="0.3">
      <c r="B55" s="85">
        <v>52</v>
      </c>
      <c r="C55" s="67">
        <v>17</v>
      </c>
      <c r="D55" s="75">
        <f t="shared" si="11"/>
        <v>1</v>
      </c>
      <c r="E55" s="69">
        <v>16</v>
      </c>
      <c r="G55" s="85">
        <v>52</v>
      </c>
      <c r="H55" s="67">
        <v>4</v>
      </c>
      <c r="I55" s="75">
        <f t="shared" si="1"/>
        <v>1</v>
      </c>
      <c r="J55" s="69"/>
      <c r="L55" s="85">
        <v>52</v>
      </c>
      <c r="M55" s="71">
        <v>3</v>
      </c>
      <c r="N55" s="75">
        <f t="shared" si="2"/>
        <v>1</v>
      </c>
      <c r="O55" s="69"/>
      <c r="Q55" s="85">
        <v>52</v>
      </c>
      <c r="R55" s="71">
        <v>2</v>
      </c>
      <c r="S55" s="75">
        <f t="shared" si="3"/>
        <v>1</v>
      </c>
      <c r="T55" s="69"/>
      <c r="V55" s="85">
        <v>52</v>
      </c>
      <c r="W55" s="71">
        <v>1</v>
      </c>
      <c r="X55" s="75">
        <f t="shared" si="4"/>
        <v>1</v>
      </c>
      <c r="Y55" s="69"/>
      <c r="AA55" s="85">
        <v>52</v>
      </c>
      <c r="AB55" s="71">
        <v>1</v>
      </c>
      <c r="AC55" s="77">
        <f t="shared" si="5"/>
        <v>1</v>
      </c>
      <c r="AD55" s="69"/>
      <c r="AF55" s="85">
        <v>52</v>
      </c>
      <c r="AG55" s="71">
        <v>1</v>
      </c>
      <c r="AH55" s="77">
        <f t="shared" si="6"/>
        <v>1</v>
      </c>
      <c r="AI55" s="69"/>
    </row>
    <row r="56" spans="2:35" x14ac:dyDescent="0.3">
      <c r="B56" s="85">
        <v>53</v>
      </c>
      <c r="C56" s="67">
        <v>16</v>
      </c>
      <c r="D56" s="75">
        <f t="shared" si="11"/>
        <v>0.94117647058823528</v>
      </c>
      <c r="E56" s="69">
        <v>15</v>
      </c>
      <c r="G56" s="85">
        <v>53</v>
      </c>
      <c r="H56" s="67">
        <v>4</v>
      </c>
      <c r="I56" s="75">
        <f t="shared" si="1"/>
        <v>1</v>
      </c>
      <c r="J56" s="69"/>
      <c r="L56" s="85">
        <v>53</v>
      </c>
      <c r="M56" s="71">
        <v>3</v>
      </c>
      <c r="N56" s="75">
        <f t="shared" si="2"/>
        <v>1</v>
      </c>
      <c r="O56" s="69">
        <v>48</v>
      </c>
      <c r="Q56" s="85">
        <v>53</v>
      </c>
      <c r="R56" s="71">
        <v>2</v>
      </c>
      <c r="S56" s="75">
        <f t="shared" si="3"/>
        <v>1</v>
      </c>
      <c r="T56" s="69"/>
      <c r="V56" s="85">
        <v>53</v>
      </c>
      <c r="W56" s="71">
        <v>1</v>
      </c>
      <c r="X56" s="75">
        <f t="shared" si="4"/>
        <v>1</v>
      </c>
      <c r="Y56" s="69"/>
      <c r="AA56" s="85">
        <v>53</v>
      </c>
      <c r="AB56" s="71">
        <v>1</v>
      </c>
      <c r="AC56" s="77">
        <f t="shared" si="5"/>
        <v>1</v>
      </c>
      <c r="AD56" s="69"/>
      <c r="AF56" s="85">
        <v>53</v>
      </c>
      <c r="AG56" s="71">
        <v>1</v>
      </c>
      <c r="AH56" s="77">
        <f t="shared" si="6"/>
        <v>1</v>
      </c>
      <c r="AI56" s="69"/>
    </row>
    <row r="57" spans="2:35" x14ac:dyDescent="0.3">
      <c r="B57" s="85">
        <v>54</v>
      </c>
      <c r="C57" s="67">
        <v>16</v>
      </c>
      <c r="D57" s="75">
        <f t="shared" si="11"/>
        <v>1</v>
      </c>
      <c r="E57" s="69">
        <v>15</v>
      </c>
      <c r="G57" s="85">
        <v>54</v>
      </c>
      <c r="H57" s="67">
        <v>4</v>
      </c>
      <c r="I57" s="75">
        <f t="shared" si="1"/>
        <v>1</v>
      </c>
      <c r="J57" s="69"/>
      <c r="L57" s="85">
        <v>54</v>
      </c>
      <c r="M57" s="71">
        <v>3</v>
      </c>
      <c r="N57" s="75">
        <f t="shared" si="2"/>
        <v>1</v>
      </c>
      <c r="O57" s="69"/>
      <c r="Q57" s="85">
        <v>54</v>
      </c>
      <c r="R57" s="71">
        <v>2</v>
      </c>
      <c r="S57" s="75">
        <f t="shared" si="3"/>
        <v>1</v>
      </c>
      <c r="T57" s="69"/>
      <c r="V57" s="85">
        <v>54</v>
      </c>
      <c r="W57" s="71">
        <v>1</v>
      </c>
      <c r="X57" s="75">
        <f t="shared" si="4"/>
        <v>1</v>
      </c>
      <c r="Y57" s="69"/>
      <c r="AA57" s="85">
        <v>54</v>
      </c>
      <c r="AB57" s="71">
        <v>1</v>
      </c>
      <c r="AC57" s="77">
        <f t="shared" si="5"/>
        <v>1</v>
      </c>
      <c r="AD57" s="69"/>
      <c r="AF57" s="85">
        <v>54</v>
      </c>
      <c r="AG57" s="71">
        <v>1</v>
      </c>
      <c r="AH57" s="77">
        <f t="shared" si="6"/>
        <v>1</v>
      </c>
      <c r="AI57" s="69"/>
    </row>
    <row r="58" spans="2:35" x14ac:dyDescent="0.3">
      <c r="B58" s="85">
        <v>55</v>
      </c>
      <c r="C58" s="67">
        <v>16</v>
      </c>
      <c r="D58" s="75">
        <f t="shared" si="11"/>
        <v>1</v>
      </c>
      <c r="E58" s="69">
        <v>15</v>
      </c>
      <c r="G58" s="85">
        <v>55</v>
      </c>
      <c r="H58" s="67">
        <v>4</v>
      </c>
      <c r="I58" s="75">
        <f t="shared" si="1"/>
        <v>1</v>
      </c>
      <c r="J58" s="69"/>
      <c r="L58" s="85">
        <v>55</v>
      </c>
      <c r="M58" s="71">
        <v>3</v>
      </c>
      <c r="N58" s="75">
        <f t="shared" si="2"/>
        <v>1</v>
      </c>
      <c r="O58" s="69"/>
      <c r="Q58" s="85">
        <v>55</v>
      </c>
      <c r="R58" s="71">
        <v>2</v>
      </c>
      <c r="S58" s="75">
        <f t="shared" si="3"/>
        <v>1</v>
      </c>
      <c r="T58" s="69"/>
      <c r="V58" s="85">
        <v>55</v>
      </c>
      <c r="W58" s="71">
        <v>1</v>
      </c>
      <c r="X58" s="75">
        <f t="shared" si="4"/>
        <v>1</v>
      </c>
      <c r="Y58" s="69"/>
      <c r="AA58" s="85">
        <v>55</v>
      </c>
      <c r="AB58" s="71">
        <v>1</v>
      </c>
      <c r="AC58" s="77">
        <f t="shared" si="5"/>
        <v>1</v>
      </c>
      <c r="AD58" s="69"/>
      <c r="AF58" s="85">
        <v>55</v>
      </c>
      <c r="AG58" s="71">
        <v>1</v>
      </c>
      <c r="AH58" s="77">
        <f t="shared" si="6"/>
        <v>1</v>
      </c>
      <c r="AI58" s="69"/>
    </row>
    <row r="59" spans="2:35" x14ac:dyDescent="0.3">
      <c r="B59" s="85">
        <v>56</v>
      </c>
      <c r="C59" s="67">
        <v>16</v>
      </c>
      <c r="D59" s="75">
        <f t="shared" si="11"/>
        <v>1</v>
      </c>
      <c r="E59" s="69">
        <v>15</v>
      </c>
      <c r="G59" s="85">
        <v>56</v>
      </c>
      <c r="H59" s="67">
        <v>4</v>
      </c>
      <c r="I59" s="75">
        <f t="shared" si="1"/>
        <v>1</v>
      </c>
      <c r="J59" s="69"/>
      <c r="L59" s="85">
        <v>56</v>
      </c>
      <c r="M59" s="71">
        <v>3</v>
      </c>
      <c r="N59" s="75">
        <f t="shared" si="2"/>
        <v>1</v>
      </c>
      <c r="O59" s="69">
        <v>40</v>
      </c>
      <c r="Q59" s="85">
        <v>56</v>
      </c>
      <c r="R59" s="71">
        <v>2</v>
      </c>
      <c r="S59" s="75">
        <f t="shared" si="3"/>
        <v>1</v>
      </c>
      <c r="T59" s="69"/>
      <c r="V59" s="85">
        <v>56</v>
      </c>
      <c r="W59" s="71">
        <v>1</v>
      </c>
      <c r="X59" s="75">
        <f t="shared" si="4"/>
        <v>1</v>
      </c>
      <c r="Y59" s="69"/>
      <c r="AA59" s="85">
        <v>56</v>
      </c>
      <c r="AB59" s="71">
        <v>1</v>
      </c>
      <c r="AC59" s="77">
        <f t="shared" si="5"/>
        <v>1</v>
      </c>
      <c r="AD59" s="69"/>
      <c r="AF59" s="85">
        <v>56</v>
      </c>
      <c r="AG59" s="71">
        <v>1</v>
      </c>
      <c r="AH59" s="77">
        <f t="shared" si="6"/>
        <v>1</v>
      </c>
      <c r="AI59" s="69"/>
    </row>
    <row r="60" spans="2:35" x14ac:dyDescent="0.3">
      <c r="B60" s="85">
        <v>57</v>
      </c>
      <c r="C60" s="67">
        <v>16</v>
      </c>
      <c r="D60" s="75">
        <f t="shared" si="11"/>
        <v>1</v>
      </c>
      <c r="E60" s="69">
        <v>15</v>
      </c>
      <c r="G60" s="85">
        <v>57</v>
      </c>
      <c r="H60" s="67">
        <v>3</v>
      </c>
      <c r="I60" s="75">
        <f t="shared" si="1"/>
        <v>0.75</v>
      </c>
      <c r="J60" s="69"/>
      <c r="L60" s="85">
        <v>57</v>
      </c>
      <c r="M60" s="71">
        <v>2</v>
      </c>
      <c r="N60" s="75">
        <f t="shared" si="2"/>
        <v>0.66666666666666663</v>
      </c>
      <c r="O60" s="69"/>
      <c r="Q60" s="85">
        <v>57</v>
      </c>
      <c r="R60" s="71">
        <v>1</v>
      </c>
      <c r="S60" s="75">
        <f t="shared" si="3"/>
        <v>0.5</v>
      </c>
      <c r="T60" s="69"/>
      <c r="V60" s="85">
        <v>57</v>
      </c>
      <c r="W60" s="71">
        <v>1</v>
      </c>
      <c r="X60" s="75">
        <f t="shared" si="4"/>
        <v>1</v>
      </c>
      <c r="Y60" s="69"/>
      <c r="AA60" s="85">
        <v>57</v>
      </c>
      <c r="AB60" s="71">
        <v>1</v>
      </c>
      <c r="AC60" s="77">
        <f t="shared" si="5"/>
        <v>1</v>
      </c>
      <c r="AD60" s="69"/>
      <c r="AF60" s="85">
        <v>57</v>
      </c>
      <c r="AG60" s="71">
        <v>1</v>
      </c>
      <c r="AH60" s="77">
        <f t="shared" si="6"/>
        <v>1</v>
      </c>
      <c r="AI60" s="69"/>
    </row>
    <row r="61" spans="2:35" x14ac:dyDescent="0.3">
      <c r="B61" s="85">
        <v>58</v>
      </c>
      <c r="C61" s="67">
        <v>15</v>
      </c>
      <c r="D61" s="75">
        <f t="shared" si="11"/>
        <v>0.9375</v>
      </c>
      <c r="E61" s="69">
        <v>14</v>
      </c>
      <c r="G61" s="85">
        <v>58</v>
      </c>
      <c r="H61" s="67">
        <v>3</v>
      </c>
      <c r="I61" s="75">
        <f t="shared" si="1"/>
        <v>1</v>
      </c>
      <c r="J61" s="69"/>
      <c r="L61" s="85">
        <v>58</v>
      </c>
      <c r="M61" s="71">
        <v>2</v>
      </c>
      <c r="N61" s="75">
        <f t="shared" si="2"/>
        <v>1</v>
      </c>
      <c r="O61" s="69"/>
      <c r="Q61" s="85">
        <v>58</v>
      </c>
      <c r="R61" s="71">
        <v>1</v>
      </c>
      <c r="S61" s="75">
        <f t="shared" si="3"/>
        <v>1</v>
      </c>
      <c r="T61" s="69"/>
      <c r="V61" s="85">
        <v>58</v>
      </c>
      <c r="W61" s="71">
        <v>1</v>
      </c>
      <c r="X61" s="75">
        <f t="shared" si="4"/>
        <v>1</v>
      </c>
      <c r="Y61" s="69"/>
      <c r="AA61" s="85">
        <v>58</v>
      </c>
      <c r="AB61" s="71">
        <v>1</v>
      </c>
      <c r="AC61" s="77">
        <f t="shared" si="5"/>
        <v>1</v>
      </c>
      <c r="AD61" s="69"/>
      <c r="AF61" s="85">
        <v>58</v>
      </c>
      <c r="AG61" s="71">
        <v>1</v>
      </c>
      <c r="AH61" s="77">
        <f t="shared" si="6"/>
        <v>1</v>
      </c>
      <c r="AI61" s="69"/>
    </row>
    <row r="62" spans="2:35" x14ac:dyDescent="0.3">
      <c r="B62" s="85">
        <v>59</v>
      </c>
      <c r="C62" s="67">
        <v>14</v>
      </c>
      <c r="D62" s="75">
        <f t="shared" si="11"/>
        <v>0.93333333333333335</v>
      </c>
      <c r="E62" s="69">
        <v>13</v>
      </c>
      <c r="G62" s="85">
        <v>59</v>
      </c>
      <c r="H62" s="67">
        <v>3</v>
      </c>
      <c r="I62" s="75">
        <f t="shared" si="1"/>
        <v>1</v>
      </c>
      <c r="J62" s="69"/>
      <c r="L62" s="85">
        <v>59</v>
      </c>
      <c r="M62" s="71">
        <v>2</v>
      </c>
      <c r="N62" s="75">
        <f t="shared" si="2"/>
        <v>1</v>
      </c>
      <c r="O62" s="69"/>
      <c r="Q62" s="85">
        <v>59</v>
      </c>
      <c r="R62" s="71">
        <v>1</v>
      </c>
      <c r="S62" s="75">
        <f t="shared" si="3"/>
        <v>1</v>
      </c>
      <c r="T62" s="69"/>
      <c r="V62" s="85">
        <v>59</v>
      </c>
      <c r="W62" s="71">
        <v>1</v>
      </c>
      <c r="X62" s="75">
        <f t="shared" si="4"/>
        <v>1</v>
      </c>
      <c r="Y62" s="69"/>
      <c r="AA62" s="85">
        <v>59</v>
      </c>
      <c r="AB62" s="71">
        <v>1</v>
      </c>
      <c r="AC62" s="77">
        <f t="shared" si="5"/>
        <v>1</v>
      </c>
      <c r="AD62" s="69"/>
      <c r="AF62" s="85">
        <v>59</v>
      </c>
      <c r="AG62" s="71">
        <v>1</v>
      </c>
      <c r="AH62" s="77">
        <f t="shared" si="6"/>
        <v>1</v>
      </c>
      <c r="AI62" s="69"/>
    </row>
    <row r="63" spans="2:35" x14ac:dyDescent="0.3">
      <c r="B63" s="85">
        <v>60</v>
      </c>
      <c r="C63" s="67">
        <v>14</v>
      </c>
      <c r="D63" s="75">
        <f t="shared" si="11"/>
        <v>1</v>
      </c>
      <c r="E63" s="69">
        <v>13</v>
      </c>
      <c r="G63" s="85">
        <v>60</v>
      </c>
      <c r="H63" s="67">
        <v>3</v>
      </c>
      <c r="I63" s="75">
        <f t="shared" si="1"/>
        <v>1</v>
      </c>
      <c r="J63" s="69"/>
      <c r="L63" s="85">
        <v>60</v>
      </c>
      <c r="M63" s="71">
        <v>2</v>
      </c>
      <c r="N63" s="75">
        <f t="shared" si="2"/>
        <v>1</v>
      </c>
      <c r="O63" s="69"/>
      <c r="Q63" s="85">
        <v>60</v>
      </c>
      <c r="R63" s="71">
        <v>1</v>
      </c>
      <c r="S63" s="75">
        <f t="shared" si="3"/>
        <v>1</v>
      </c>
      <c r="T63" s="69"/>
      <c r="V63" s="85">
        <v>60</v>
      </c>
      <c r="W63" s="71">
        <v>1</v>
      </c>
      <c r="X63" s="75">
        <f t="shared" si="4"/>
        <v>1</v>
      </c>
      <c r="Y63" s="69"/>
      <c r="AA63" s="85">
        <v>60</v>
      </c>
      <c r="AB63" s="71">
        <v>1</v>
      </c>
      <c r="AC63" s="77">
        <f t="shared" si="5"/>
        <v>1</v>
      </c>
      <c r="AD63" s="69"/>
      <c r="AF63" s="85">
        <v>60</v>
      </c>
      <c r="AG63" s="71">
        <v>1</v>
      </c>
      <c r="AH63" s="77">
        <f t="shared" si="6"/>
        <v>1</v>
      </c>
      <c r="AI63" s="69"/>
    </row>
    <row r="64" spans="2:35" x14ac:dyDescent="0.3">
      <c r="B64" s="85">
        <v>61</v>
      </c>
      <c r="C64" s="67">
        <v>14</v>
      </c>
      <c r="D64" s="75">
        <f t="shared" si="11"/>
        <v>1</v>
      </c>
      <c r="E64" s="69">
        <v>12</v>
      </c>
      <c r="G64" s="85">
        <v>61</v>
      </c>
      <c r="H64" s="67">
        <v>3</v>
      </c>
      <c r="I64" s="75">
        <f t="shared" si="1"/>
        <v>1</v>
      </c>
      <c r="J64" s="69"/>
      <c r="L64" s="85">
        <v>61</v>
      </c>
      <c r="M64" s="71">
        <v>2</v>
      </c>
      <c r="N64" s="75">
        <f t="shared" si="2"/>
        <v>1</v>
      </c>
      <c r="O64" s="69">
        <v>32</v>
      </c>
      <c r="Q64" s="85">
        <v>61</v>
      </c>
      <c r="R64" s="71">
        <v>1</v>
      </c>
      <c r="S64" s="75">
        <f t="shared" si="3"/>
        <v>1</v>
      </c>
      <c r="T64" s="69"/>
      <c r="V64" s="85">
        <v>61</v>
      </c>
      <c r="W64" s="71">
        <v>1</v>
      </c>
      <c r="X64" s="75">
        <f t="shared" si="4"/>
        <v>1</v>
      </c>
      <c r="Y64" s="69"/>
      <c r="AA64" s="85">
        <v>61</v>
      </c>
      <c r="AB64" s="71">
        <v>1</v>
      </c>
      <c r="AC64" s="77">
        <f t="shared" si="5"/>
        <v>1</v>
      </c>
      <c r="AD64" s="69"/>
      <c r="AF64" s="85">
        <v>61</v>
      </c>
      <c r="AG64" s="71">
        <v>1</v>
      </c>
      <c r="AH64" s="77">
        <f t="shared" si="6"/>
        <v>1</v>
      </c>
      <c r="AI64" s="69"/>
    </row>
    <row r="65" spans="2:35" x14ac:dyDescent="0.3">
      <c r="B65" s="85">
        <v>62</v>
      </c>
      <c r="C65" s="67">
        <v>14</v>
      </c>
      <c r="D65" s="75">
        <f t="shared" si="11"/>
        <v>1</v>
      </c>
      <c r="E65" s="69">
        <v>12</v>
      </c>
      <c r="G65" s="85">
        <v>62</v>
      </c>
      <c r="H65" s="67">
        <v>3</v>
      </c>
      <c r="I65" s="75">
        <f t="shared" si="1"/>
        <v>1</v>
      </c>
      <c r="J65" s="69"/>
      <c r="L65" s="85">
        <v>62</v>
      </c>
      <c r="M65" s="71">
        <v>2</v>
      </c>
      <c r="N65" s="75">
        <f t="shared" si="2"/>
        <v>1</v>
      </c>
      <c r="O65" s="69"/>
      <c r="Q65" s="85">
        <v>62</v>
      </c>
      <c r="R65" s="71">
        <v>1</v>
      </c>
      <c r="S65" s="75">
        <f t="shared" si="3"/>
        <v>1</v>
      </c>
      <c r="T65" s="69"/>
      <c r="V65" s="85">
        <v>62</v>
      </c>
      <c r="W65" s="71">
        <v>1</v>
      </c>
      <c r="X65" s="75">
        <f t="shared" si="4"/>
        <v>1</v>
      </c>
      <c r="Y65" s="69"/>
      <c r="AA65" s="85">
        <v>62</v>
      </c>
      <c r="AB65" s="71">
        <v>1</v>
      </c>
      <c r="AC65" s="77">
        <f t="shared" si="5"/>
        <v>1</v>
      </c>
      <c r="AD65" s="69"/>
      <c r="AF65" s="85">
        <v>62</v>
      </c>
      <c r="AG65" s="71">
        <v>1</v>
      </c>
      <c r="AH65" s="77">
        <f t="shared" si="6"/>
        <v>1</v>
      </c>
      <c r="AI65" s="69"/>
    </row>
    <row r="66" spans="2:35" x14ac:dyDescent="0.3">
      <c r="B66" s="85">
        <v>63</v>
      </c>
      <c r="C66" s="67">
        <v>14</v>
      </c>
      <c r="D66" s="75">
        <f t="shared" si="11"/>
        <v>1</v>
      </c>
      <c r="E66" s="69">
        <v>12</v>
      </c>
      <c r="G66" s="85">
        <v>63</v>
      </c>
      <c r="H66" s="67">
        <v>3</v>
      </c>
      <c r="I66" s="75">
        <f t="shared" si="1"/>
        <v>1</v>
      </c>
      <c r="J66" s="69"/>
      <c r="L66" s="85">
        <v>63</v>
      </c>
      <c r="M66" s="71">
        <v>2</v>
      </c>
      <c r="N66" s="75">
        <f t="shared" si="2"/>
        <v>1</v>
      </c>
      <c r="O66" s="69"/>
      <c r="Q66" s="85">
        <v>63</v>
      </c>
      <c r="R66" s="71">
        <v>1</v>
      </c>
      <c r="S66" s="75">
        <f t="shared" si="3"/>
        <v>1</v>
      </c>
      <c r="T66" s="69"/>
      <c r="V66" s="85">
        <v>63</v>
      </c>
      <c r="W66" s="71">
        <v>1</v>
      </c>
      <c r="X66" s="75">
        <f t="shared" si="4"/>
        <v>1</v>
      </c>
      <c r="Y66" s="69"/>
      <c r="AA66" s="85">
        <v>63</v>
      </c>
      <c r="AB66" s="71">
        <v>1</v>
      </c>
      <c r="AC66" s="77">
        <f t="shared" si="5"/>
        <v>1</v>
      </c>
      <c r="AD66" s="69"/>
      <c r="AF66" s="85">
        <v>63</v>
      </c>
      <c r="AG66" s="71">
        <v>1</v>
      </c>
      <c r="AH66" s="77">
        <f t="shared" si="6"/>
        <v>1</v>
      </c>
      <c r="AI66" s="69"/>
    </row>
    <row r="67" spans="2:35" x14ac:dyDescent="0.3">
      <c r="B67" s="85">
        <v>64</v>
      </c>
      <c r="C67" s="67">
        <v>14</v>
      </c>
      <c r="D67" s="75">
        <f t="shared" si="11"/>
        <v>1</v>
      </c>
      <c r="E67" s="69">
        <v>12</v>
      </c>
      <c r="G67" s="85">
        <v>64</v>
      </c>
      <c r="H67" s="67">
        <v>3</v>
      </c>
      <c r="I67" s="75">
        <f t="shared" si="1"/>
        <v>1</v>
      </c>
      <c r="J67" s="69"/>
      <c r="L67" s="85">
        <v>64</v>
      </c>
      <c r="M67" s="71">
        <v>2</v>
      </c>
      <c r="N67" s="75">
        <f t="shared" si="2"/>
        <v>1</v>
      </c>
      <c r="O67" s="69"/>
      <c r="Q67" s="85">
        <v>64</v>
      </c>
      <c r="R67" s="71">
        <v>1</v>
      </c>
      <c r="S67" s="75">
        <f t="shared" si="3"/>
        <v>1</v>
      </c>
      <c r="T67" s="69"/>
      <c r="V67" s="85">
        <v>64</v>
      </c>
      <c r="W67" s="71">
        <v>1</v>
      </c>
      <c r="X67" s="75">
        <f t="shared" si="4"/>
        <v>1</v>
      </c>
      <c r="Y67" s="69"/>
      <c r="AA67" s="85">
        <v>64</v>
      </c>
      <c r="AB67" s="71">
        <v>1</v>
      </c>
      <c r="AC67" s="77">
        <f t="shared" si="5"/>
        <v>1</v>
      </c>
      <c r="AD67" s="69"/>
      <c r="AF67" s="85">
        <v>64</v>
      </c>
      <c r="AG67" s="71">
        <v>1</v>
      </c>
      <c r="AH67" s="77">
        <f t="shared" si="6"/>
        <v>1</v>
      </c>
      <c r="AI67" s="69"/>
    </row>
    <row r="68" spans="2:35" x14ac:dyDescent="0.3">
      <c r="B68" s="85">
        <v>65</v>
      </c>
      <c r="C68" s="67">
        <v>14</v>
      </c>
      <c r="D68" s="75">
        <f t="shared" si="11"/>
        <v>1</v>
      </c>
      <c r="E68" s="76">
        <v>12</v>
      </c>
      <c r="G68" s="85">
        <v>65</v>
      </c>
      <c r="H68" s="67">
        <v>2</v>
      </c>
      <c r="I68" s="75">
        <f t="shared" si="1"/>
        <v>0.66666666666666663</v>
      </c>
      <c r="J68" s="76"/>
      <c r="L68" s="85">
        <v>0</v>
      </c>
      <c r="M68" s="71">
        <v>0</v>
      </c>
      <c r="N68" s="75">
        <f t="shared" si="2"/>
        <v>0</v>
      </c>
      <c r="O68" s="76">
        <v>20</v>
      </c>
      <c r="Q68" s="85">
        <v>0</v>
      </c>
      <c r="R68" s="71">
        <v>0</v>
      </c>
      <c r="S68" s="75">
        <f t="shared" si="3"/>
        <v>0</v>
      </c>
      <c r="T68" s="76"/>
      <c r="V68" s="85">
        <v>0</v>
      </c>
      <c r="W68" s="71">
        <v>0</v>
      </c>
      <c r="X68" s="75">
        <f t="shared" si="4"/>
        <v>0</v>
      </c>
      <c r="Y68" s="76"/>
      <c r="AA68" s="85">
        <v>0</v>
      </c>
      <c r="AB68" s="71">
        <v>0</v>
      </c>
      <c r="AC68" s="77">
        <f t="shared" si="5"/>
        <v>0</v>
      </c>
      <c r="AD68" s="76"/>
      <c r="AF68" s="85">
        <v>0</v>
      </c>
      <c r="AG68" s="71">
        <v>0</v>
      </c>
      <c r="AH68" s="77">
        <f t="shared" si="6"/>
        <v>0</v>
      </c>
      <c r="AI68" s="76"/>
    </row>
    <row r="69" spans="2:35" x14ac:dyDescent="0.3">
      <c r="B69" s="85">
        <v>66</v>
      </c>
      <c r="C69" s="67">
        <v>13</v>
      </c>
      <c r="D69" s="75">
        <f t="shared" si="11"/>
        <v>0.9285714285714286</v>
      </c>
      <c r="E69" s="76">
        <v>11</v>
      </c>
      <c r="G69" s="85">
        <v>66</v>
      </c>
      <c r="H69" s="67">
        <v>2</v>
      </c>
      <c r="I69" s="75">
        <f t="shared" ref="I69:I100" si="12">IF(H69=0,0,IF(H68=0,0,H69/H68))</f>
        <v>1</v>
      </c>
      <c r="J69" s="76"/>
      <c r="L69" s="85">
        <v>-1</v>
      </c>
      <c r="M69" s="71">
        <v>0</v>
      </c>
      <c r="N69" s="75">
        <f>IF(M69=0,0,IF(M68=0,0,M69/M68))</f>
        <v>0</v>
      </c>
      <c r="O69" s="76">
        <v>32</v>
      </c>
      <c r="Q69" s="85">
        <v>-1</v>
      </c>
      <c r="R69" s="71">
        <v>0</v>
      </c>
      <c r="S69" s="75">
        <f>IF(R69=0,0,IF(R68=0,0,R69/R68))</f>
        <v>0</v>
      </c>
      <c r="T69" s="76"/>
      <c r="V69" s="85">
        <v>-1</v>
      </c>
      <c r="W69" s="71">
        <v>0</v>
      </c>
      <c r="X69" s="75">
        <f>IF(W69=0,0,IF(W68=0,0,W69/W68))</f>
        <v>0</v>
      </c>
      <c r="Y69" s="76"/>
      <c r="AA69" s="85">
        <v>-1</v>
      </c>
      <c r="AB69" s="71">
        <v>0</v>
      </c>
      <c r="AC69" s="77">
        <f>IF(AB69=0,0,IF(AB68=0,0,AB69/AB68))</f>
        <v>0</v>
      </c>
      <c r="AD69" s="76"/>
      <c r="AF69" s="85">
        <v>-1</v>
      </c>
      <c r="AG69" s="71">
        <v>0</v>
      </c>
      <c r="AH69" s="77">
        <f>IF(AG69=0,0,IF(AG68=0,0,AG69/AG68))</f>
        <v>0</v>
      </c>
      <c r="AI69" s="76"/>
    </row>
    <row r="70" spans="2:35" x14ac:dyDescent="0.3">
      <c r="B70" s="85">
        <v>67</v>
      </c>
      <c r="C70" s="67">
        <v>12</v>
      </c>
      <c r="D70" s="75">
        <f t="shared" si="11"/>
        <v>0.92307692307692313</v>
      </c>
      <c r="E70" s="57">
        <v>10</v>
      </c>
      <c r="G70" s="85">
        <v>67</v>
      </c>
      <c r="H70" s="67">
        <v>2</v>
      </c>
      <c r="I70" s="75">
        <f t="shared" si="12"/>
        <v>1</v>
      </c>
    </row>
    <row r="71" spans="2:35" x14ac:dyDescent="0.3">
      <c r="B71" s="85">
        <v>68</v>
      </c>
      <c r="C71" s="67">
        <v>12</v>
      </c>
      <c r="D71" s="75">
        <f t="shared" si="11"/>
        <v>1</v>
      </c>
      <c r="E71" s="57">
        <v>10</v>
      </c>
      <c r="G71" s="85">
        <v>68</v>
      </c>
      <c r="H71" s="67">
        <v>2</v>
      </c>
      <c r="I71" s="75">
        <f t="shared" si="12"/>
        <v>1</v>
      </c>
    </row>
    <row r="72" spans="2:35" x14ac:dyDescent="0.3">
      <c r="B72" s="85">
        <v>69</v>
      </c>
      <c r="C72" s="67">
        <v>11</v>
      </c>
      <c r="D72" s="75">
        <f t="shared" si="11"/>
        <v>0.91666666666666663</v>
      </c>
      <c r="E72" s="57">
        <v>10</v>
      </c>
      <c r="G72" s="85">
        <v>69</v>
      </c>
      <c r="H72" s="67">
        <v>2</v>
      </c>
      <c r="I72" s="75">
        <f t="shared" si="12"/>
        <v>1</v>
      </c>
    </row>
    <row r="73" spans="2:35" x14ac:dyDescent="0.3">
      <c r="B73" s="85">
        <v>70</v>
      </c>
      <c r="C73" s="67">
        <v>11</v>
      </c>
      <c r="D73" s="75">
        <f t="shared" si="11"/>
        <v>1</v>
      </c>
      <c r="E73" s="57">
        <v>9</v>
      </c>
      <c r="G73" s="85">
        <v>70</v>
      </c>
      <c r="H73" s="67">
        <v>2</v>
      </c>
      <c r="I73" s="75">
        <f t="shared" si="12"/>
        <v>1</v>
      </c>
    </row>
    <row r="74" spans="2:35" x14ac:dyDescent="0.3">
      <c r="B74" s="85">
        <v>71</v>
      </c>
      <c r="C74" s="67">
        <v>11</v>
      </c>
      <c r="D74" s="75">
        <f t="shared" si="11"/>
        <v>1</v>
      </c>
      <c r="E74" s="57">
        <v>8</v>
      </c>
      <c r="G74" s="85">
        <v>71</v>
      </c>
      <c r="H74" s="67">
        <v>2</v>
      </c>
      <c r="I74" s="75">
        <f t="shared" si="12"/>
        <v>1</v>
      </c>
    </row>
    <row r="75" spans="2:35" x14ac:dyDescent="0.3">
      <c r="B75" s="85">
        <v>72</v>
      </c>
      <c r="C75" s="67">
        <v>11</v>
      </c>
      <c r="D75" s="75">
        <f t="shared" si="11"/>
        <v>1</v>
      </c>
      <c r="E75" s="57">
        <v>8</v>
      </c>
      <c r="G75" s="85">
        <v>72</v>
      </c>
      <c r="H75" s="67">
        <v>2</v>
      </c>
      <c r="I75" s="75">
        <f t="shared" si="12"/>
        <v>1</v>
      </c>
    </row>
    <row r="76" spans="2:35" x14ac:dyDescent="0.3">
      <c r="B76" s="85">
        <v>73</v>
      </c>
      <c r="C76" s="67">
        <v>11</v>
      </c>
      <c r="D76" s="75">
        <f t="shared" si="11"/>
        <v>1</v>
      </c>
      <c r="E76" s="57">
        <v>8</v>
      </c>
      <c r="G76" s="85">
        <v>73</v>
      </c>
      <c r="H76" s="67">
        <v>1</v>
      </c>
      <c r="I76" s="75">
        <f t="shared" si="12"/>
        <v>0.5</v>
      </c>
    </row>
    <row r="77" spans="2:35" x14ac:dyDescent="0.3">
      <c r="B77" s="85">
        <v>74</v>
      </c>
      <c r="C77" s="67">
        <v>10</v>
      </c>
      <c r="D77" s="75">
        <f t="shared" si="11"/>
        <v>0.90909090909090906</v>
      </c>
      <c r="E77" s="57">
        <v>7</v>
      </c>
      <c r="G77" s="85">
        <v>74</v>
      </c>
      <c r="H77" s="67">
        <v>1</v>
      </c>
      <c r="I77" s="75">
        <f t="shared" si="12"/>
        <v>1</v>
      </c>
    </row>
    <row r="78" spans="2:35" x14ac:dyDescent="0.3">
      <c r="B78" s="85">
        <v>75</v>
      </c>
      <c r="C78" s="67">
        <v>9</v>
      </c>
      <c r="D78" s="75">
        <f t="shared" si="11"/>
        <v>0.9</v>
      </c>
      <c r="E78" s="57">
        <v>6</v>
      </c>
      <c r="G78" s="85">
        <v>75</v>
      </c>
      <c r="H78" s="67">
        <v>1</v>
      </c>
      <c r="I78" s="75">
        <f t="shared" si="12"/>
        <v>1</v>
      </c>
    </row>
    <row r="79" spans="2:35" x14ac:dyDescent="0.3">
      <c r="B79" s="85">
        <v>76</v>
      </c>
      <c r="C79" s="67">
        <v>9</v>
      </c>
      <c r="D79" s="75">
        <f t="shared" si="11"/>
        <v>1</v>
      </c>
      <c r="E79" s="57">
        <v>6</v>
      </c>
      <c r="G79" s="85">
        <v>76</v>
      </c>
      <c r="H79" s="67">
        <v>1</v>
      </c>
      <c r="I79" s="75">
        <f t="shared" si="12"/>
        <v>1</v>
      </c>
    </row>
    <row r="80" spans="2:35" x14ac:dyDescent="0.3">
      <c r="B80" s="85">
        <v>77</v>
      </c>
      <c r="C80" s="67">
        <v>8</v>
      </c>
      <c r="D80" s="75">
        <f t="shared" si="11"/>
        <v>0.88888888888888884</v>
      </c>
      <c r="E80" s="57">
        <v>6</v>
      </c>
      <c r="G80" s="85">
        <v>77</v>
      </c>
      <c r="H80" s="67">
        <v>1</v>
      </c>
      <c r="I80" s="75">
        <f t="shared" si="12"/>
        <v>1</v>
      </c>
    </row>
    <row r="81" spans="2:9" x14ac:dyDescent="0.3">
      <c r="B81" s="85">
        <v>78</v>
      </c>
      <c r="C81" s="67">
        <v>8</v>
      </c>
      <c r="D81" s="75">
        <f t="shared" si="11"/>
        <v>1</v>
      </c>
      <c r="E81" s="57">
        <v>5</v>
      </c>
      <c r="G81" s="85">
        <v>78</v>
      </c>
      <c r="H81" s="67">
        <v>1</v>
      </c>
      <c r="I81" s="75">
        <f t="shared" si="12"/>
        <v>1</v>
      </c>
    </row>
    <row r="82" spans="2:9" x14ac:dyDescent="0.3">
      <c r="B82" s="85">
        <v>79</v>
      </c>
      <c r="C82" s="67">
        <v>8</v>
      </c>
      <c r="D82" s="75">
        <f t="shared" si="11"/>
        <v>1</v>
      </c>
      <c r="E82" s="57">
        <v>4</v>
      </c>
      <c r="G82" s="85">
        <v>79</v>
      </c>
      <c r="H82" s="67">
        <v>1</v>
      </c>
      <c r="I82" s="75">
        <f t="shared" si="12"/>
        <v>1</v>
      </c>
    </row>
    <row r="83" spans="2:9" x14ac:dyDescent="0.3">
      <c r="B83" s="85">
        <v>80</v>
      </c>
      <c r="C83" s="67">
        <v>8</v>
      </c>
      <c r="D83" s="75">
        <f t="shared" si="11"/>
        <v>1</v>
      </c>
      <c r="E83" s="57">
        <v>4</v>
      </c>
      <c r="G83" s="85">
        <v>80</v>
      </c>
      <c r="H83" s="67">
        <v>1</v>
      </c>
      <c r="I83" s="75">
        <f t="shared" si="12"/>
        <v>1</v>
      </c>
    </row>
    <row r="84" spans="2:9" x14ac:dyDescent="0.3">
      <c r="B84" s="85">
        <v>81</v>
      </c>
      <c r="C84" s="67">
        <v>8</v>
      </c>
      <c r="D84" s="75">
        <f t="shared" si="11"/>
        <v>1</v>
      </c>
      <c r="E84" s="57">
        <v>4</v>
      </c>
      <c r="G84" s="85">
        <v>81</v>
      </c>
      <c r="H84" s="67">
        <v>1</v>
      </c>
      <c r="I84" s="75">
        <f t="shared" si="12"/>
        <v>1</v>
      </c>
    </row>
    <row r="85" spans="2:9" x14ac:dyDescent="0.3">
      <c r="B85" s="85">
        <v>82</v>
      </c>
      <c r="C85" s="67">
        <v>7</v>
      </c>
      <c r="D85" s="75">
        <f t="shared" si="11"/>
        <v>0.875</v>
      </c>
      <c r="E85" s="57">
        <v>3</v>
      </c>
      <c r="G85" s="85">
        <v>82</v>
      </c>
      <c r="H85" s="67">
        <v>1</v>
      </c>
      <c r="I85" s="75">
        <f t="shared" si="12"/>
        <v>1</v>
      </c>
    </row>
    <row r="86" spans="2:9" x14ac:dyDescent="0.3">
      <c r="B86" s="85">
        <v>83</v>
      </c>
      <c r="C86" s="67">
        <v>6</v>
      </c>
      <c r="D86" s="75">
        <f t="shared" si="11"/>
        <v>0.8571428571428571</v>
      </c>
      <c r="E86" s="57">
        <v>3</v>
      </c>
      <c r="G86" s="85">
        <v>83</v>
      </c>
      <c r="H86" s="67">
        <v>1</v>
      </c>
      <c r="I86" s="75">
        <f t="shared" si="12"/>
        <v>1</v>
      </c>
    </row>
    <row r="87" spans="2:9" x14ac:dyDescent="0.3">
      <c r="B87" s="85">
        <v>84</v>
      </c>
      <c r="C87" s="67">
        <v>6</v>
      </c>
      <c r="D87" s="75">
        <f t="shared" si="11"/>
        <v>1</v>
      </c>
      <c r="E87" s="57">
        <v>3</v>
      </c>
      <c r="G87" s="85">
        <v>84</v>
      </c>
      <c r="H87" s="67">
        <v>1</v>
      </c>
      <c r="I87" s="75">
        <f t="shared" si="12"/>
        <v>1</v>
      </c>
    </row>
    <row r="88" spans="2:9" x14ac:dyDescent="0.3">
      <c r="B88" s="85">
        <v>85</v>
      </c>
      <c r="C88" s="67">
        <v>6</v>
      </c>
      <c r="D88" s="75">
        <f t="shared" si="11"/>
        <v>1</v>
      </c>
      <c r="E88" s="57">
        <v>3</v>
      </c>
      <c r="G88" s="85">
        <v>85</v>
      </c>
      <c r="H88" s="67">
        <v>1</v>
      </c>
      <c r="I88" s="75">
        <f t="shared" si="12"/>
        <v>1</v>
      </c>
    </row>
    <row r="89" spans="2:9" x14ac:dyDescent="0.3">
      <c r="B89" s="85">
        <v>86</v>
      </c>
      <c r="C89" s="67">
        <v>5</v>
      </c>
      <c r="D89" s="75">
        <f t="shared" si="11"/>
        <v>0.83333333333333337</v>
      </c>
      <c r="E89" s="57">
        <v>2</v>
      </c>
      <c r="G89" s="85">
        <v>86</v>
      </c>
      <c r="H89" s="67">
        <v>1</v>
      </c>
      <c r="I89" s="75">
        <f t="shared" si="12"/>
        <v>1</v>
      </c>
    </row>
    <row r="90" spans="2:9" x14ac:dyDescent="0.3">
      <c r="B90" s="85">
        <v>87</v>
      </c>
      <c r="C90" s="67">
        <v>5</v>
      </c>
      <c r="D90" s="75">
        <f t="shared" si="11"/>
        <v>1</v>
      </c>
      <c r="E90" s="57">
        <v>2</v>
      </c>
      <c r="G90" s="85">
        <v>87</v>
      </c>
      <c r="H90" s="67">
        <v>1</v>
      </c>
      <c r="I90" s="75">
        <f t="shared" si="12"/>
        <v>1</v>
      </c>
    </row>
    <row r="91" spans="2:9" x14ac:dyDescent="0.3">
      <c r="B91" s="85">
        <v>88</v>
      </c>
      <c r="C91" s="67">
        <v>5</v>
      </c>
      <c r="D91" s="75">
        <f t="shared" si="11"/>
        <v>1</v>
      </c>
      <c r="E91" s="57">
        <v>2</v>
      </c>
      <c r="G91" s="85">
        <v>88</v>
      </c>
      <c r="H91" s="67">
        <v>1</v>
      </c>
      <c r="I91" s="75">
        <f t="shared" si="12"/>
        <v>1</v>
      </c>
    </row>
    <row r="92" spans="2:9" x14ac:dyDescent="0.3">
      <c r="B92" s="85">
        <v>89</v>
      </c>
      <c r="C92" s="67">
        <v>4</v>
      </c>
      <c r="D92" s="75">
        <f t="shared" si="11"/>
        <v>0.8</v>
      </c>
      <c r="E92" s="57">
        <v>2</v>
      </c>
      <c r="G92" s="85">
        <v>89</v>
      </c>
      <c r="H92" s="67">
        <v>1</v>
      </c>
      <c r="I92" s="75">
        <f t="shared" si="12"/>
        <v>1</v>
      </c>
    </row>
    <row r="93" spans="2:9" x14ac:dyDescent="0.3">
      <c r="B93" s="85">
        <v>90</v>
      </c>
      <c r="C93" s="67">
        <v>4</v>
      </c>
      <c r="D93" s="75">
        <f t="shared" si="11"/>
        <v>1</v>
      </c>
      <c r="E93" s="57">
        <v>1</v>
      </c>
      <c r="G93" s="85">
        <v>90</v>
      </c>
      <c r="H93" s="67">
        <v>1</v>
      </c>
      <c r="I93" s="75">
        <f t="shared" si="12"/>
        <v>1</v>
      </c>
    </row>
    <row r="94" spans="2:9" x14ac:dyDescent="0.3">
      <c r="B94" s="85">
        <v>91</v>
      </c>
      <c r="C94" s="67">
        <v>4</v>
      </c>
      <c r="D94" s="75">
        <f t="shared" si="11"/>
        <v>1</v>
      </c>
      <c r="E94" s="57">
        <v>1</v>
      </c>
      <c r="G94" s="85">
        <v>91</v>
      </c>
      <c r="H94" s="67">
        <v>1</v>
      </c>
      <c r="I94" s="75">
        <f t="shared" si="12"/>
        <v>1</v>
      </c>
    </row>
    <row r="95" spans="2:9" x14ac:dyDescent="0.3">
      <c r="B95" s="85">
        <v>92</v>
      </c>
      <c r="C95" s="67">
        <v>3</v>
      </c>
      <c r="D95" s="75">
        <f t="shared" si="11"/>
        <v>0.75</v>
      </c>
      <c r="E95" s="57">
        <v>1</v>
      </c>
      <c r="G95" s="85">
        <v>92</v>
      </c>
      <c r="H95" s="67">
        <v>1</v>
      </c>
      <c r="I95" s="75">
        <f t="shared" si="12"/>
        <v>1</v>
      </c>
    </row>
    <row r="96" spans="2:9" x14ac:dyDescent="0.3">
      <c r="B96" s="85">
        <v>93</v>
      </c>
      <c r="C96" s="67">
        <v>3</v>
      </c>
      <c r="D96" s="75">
        <f t="shared" si="11"/>
        <v>1</v>
      </c>
      <c r="E96" s="57">
        <v>1</v>
      </c>
      <c r="G96" s="85">
        <v>93</v>
      </c>
      <c r="H96" s="67">
        <v>1</v>
      </c>
      <c r="I96" s="75">
        <f t="shared" si="12"/>
        <v>1</v>
      </c>
    </row>
    <row r="97" spans="2:9" x14ac:dyDescent="0.3">
      <c r="B97" s="85">
        <v>94</v>
      </c>
      <c r="C97" s="67">
        <v>3</v>
      </c>
      <c r="D97" s="75">
        <f t="shared" si="11"/>
        <v>1</v>
      </c>
      <c r="E97" s="57">
        <v>1</v>
      </c>
      <c r="G97" s="85">
        <v>94</v>
      </c>
      <c r="H97" s="67">
        <v>1</v>
      </c>
      <c r="I97" s="75">
        <f t="shared" si="12"/>
        <v>1</v>
      </c>
    </row>
    <row r="98" spans="2:9" x14ac:dyDescent="0.3">
      <c r="B98" s="85">
        <v>95</v>
      </c>
      <c r="C98" s="67">
        <v>3</v>
      </c>
      <c r="D98" s="75">
        <f t="shared" si="11"/>
        <v>1</v>
      </c>
      <c r="E98" s="57">
        <v>1</v>
      </c>
      <c r="G98" s="85">
        <v>95</v>
      </c>
      <c r="H98" s="67">
        <v>1</v>
      </c>
      <c r="I98" s="75">
        <f t="shared" si="12"/>
        <v>1</v>
      </c>
    </row>
    <row r="99" spans="2:9" x14ac:dyDescent="0.3">
      <c r="B99" s="85">
        <v>96</v>
      </c>
      <c r="C99" s="67">
        <v>3</v>
      </c>
      <c r="D99" s="75">
        <f t="shared" si="11"/>
        <v>1</v>
      </c>
      <c r="E99" s="57">
        <v>1</v>
      </c>
      <c r="G99" s="85">
        <v>96</v>
      </c>
      <c r="H99" s="67">
        <v>1</v>
      </c>
      <c r="I99" s="75">
        <f t="shared" si="12"/>
        <v>1</v>
      </c>
    </row>
    <row r="100" spans="2:9" x14ac:dyDescent="0.3">
      <c r="B100" s="85">
        <v>97</v>
      </c>
      <c r="C100" s="67">
        <v>3</v>
      </c>
      <c r="D100" s="75">
        <f t="shared" si="11"/>
        <v>1</v>
      </c>
      <c r="G100" s="85">
        <v>0</v>
      </c>
      <c r="H100" s="71">
        <v>0</v>
      </c>
      <c r="I100" s="75">
        <f t="shared" si="12"/>
        <v>0</v>
      </c>
    </row>
    <row r="101" spans="2:9" x14ac:dyDescent="0.3">
      <c r="B101" s="85">
        <v>98</v>
      </c>
      <c r="C101" s="67">
        <v>2</v>
      </c>
      <c r="D101" s="75">
        <f t="shared" si="11"/>
        <v>0.66666666666666663</v>
      </c>
      <c r="G101" s="85">
        <v>-1</v>
      </c>
      <c r="H101" s="71">
        <v>0</v>
      </c>
      <c r="I101" s="75">
        <f>IF(H101=0,0,IF(H100=0,0,H101/H100))</f>
        <v>0</v>
      </c>
    </row>
    <row r="102" spans="2:9" x14ac:dyDescent="0.3">
      <c r="B102" s="85">
        <v>99</v>
      </c>
      <c r="C102" s="67">
        <v>2</v>
      </c>
      <c r="D102" s="75">
        <f t="shared" ref="D102:D131" si="13">IF(C102=0,0,IF(C101=0,0,C102/C101))</f>
        <v>1</v>
      </c>
    </row>
    <row r="103" spans="2:9" x14ac:dyDescent="0.3">
      <c r="B103" s="85">
        <v>100</v>
      </c>
      <c r="C103" s="67">
        <v>2</v>
      </c>
      <c r="D103" s="75">
        <f t="shared" si="13"/>
        <v>1</v>
      </c>
    </row>
    <row r="104" spans="2:9" x14ac:dyDescent="0.3">
      <c r="B104" s="85">
        <v>101</v>
      </c>
      <c r="C104" s="67">
        <v>2</v>
      </c>
      <c r="D104" s="75">
        <f t="shared" si="13"/>
        <v>1</v>
      </c>
    </row>
    <row r="105" spans="2:9" x14ac:dyDescent="0.3">
      <c r="B105" s="85">
        <v>102</v>
      </c>
      <c r="C105" s="67">
        <v>2</v>
      </c>
      <c r="D105" s="75">
        <f t="shared" si="13"/>
        <v>1</v>
      </c>
    </row>
    <row r="106" spans="2:9" x14ac:dyDescent="0.3">
      <c r="B106" s="85">
        <v>103</v>
      </c>
      <c r="C106" s="67">
        <v>2</v>
      </c>
      <c r="D106" s="75">
        <f t="shared" si="13"/>
        <v>1</v>
      </c>
    </row>
    <row r="107" spans="2:9" x14ac:dyDescent="0.3">
      <c r="B107" s="85">
        <v>104</v>
      </c>
      <c r="C107" s="67">
        <v>2</v>
      </c>
      <c r="D107" s="75">
        <f t="shared" si="13"/>
        <v>1</v>
      </c>
    </row>
    <row r="108" spans="2:9" x14ac:dyDescent="0.3">
      <c r="B108" s="85">
        <v>105</v>
      </c>
      <c r="C108" s="67">
        <v>2</v>
      </c>
      <c r="D108" s="75">
        <f t="shared" si="13"/>
        <v>1</v>
      </c>
    </row>
    <row r="109" spans="2:9" x14ac:dyDescent="0.3">
      <c r="B109" s="85">
        <v>106</v>
      </c>
      <c r="C109" s="67">
        <v>1</v>
      </c>
      <c r="D109" s="75">
        <f t="shared" si="13"/>
        <v>0.5</v>
      </c>
    </row>
    <row r="110" spans="2:9" x14ac:dyDescent="0.3">
      <c r="B110" s="85">
        <v>107</v>
      </c>
      <c r="C110" s="67">
        <v>1</v>
      </c>
      <c r="D110" s="75">
        <f t="shared" si="13"/>
        <v>1</v>
      </c>
    </row>
    <row r="111" spans="2:9" x14ac:dyDescent="0.3">
      <c r="B111" s="85">
        <v>108</v>
      </c>
      <c r="C111" s="67">
        <v>1</v>
      </c>
      <c r="D111" s="75">
        <f t="shared" si="13"/>
        <v>1</v>
      </c>
    </row>
    <row r="112" spans="2:9" x14ac:dyDescent="0.3">
      <c r="B112" s="85">
        <v>109</v>
      </c>
      <c r="C112" s="67">
        <v>1</v>
      </c>
      <c r="D112" s="75">
        <f t="shared" si="13"/>
        <v>1</v>
      </c>
    </row>
    <row r="113" spans="2:9" x14ac:dyDescent="0.3">
      <c r="B113" s="85">
        <v>110</v>
      </c>
      <c r="C113" s="67">
        <v>1</v>
      </c>
      <c r="D113" s="75">
        <f t="shared" si="13"/>
        <v>1</v>
      </c>
    </row>
    <row r="114" spans="2:9" x14ac:dyDescent="0.3">
      <c r="B114" s="85">
        <v>111</v>
      </c>
      <c r="C114" s="67">
        <v>1</v>
      </c>
      <c r="D114" s="75">
        <f t="shared" si="13"/>
        <v>1</v>
      </c>
    </row>
    <row r="115" spans="2:9" x14ac:dyDescent="0.3">
      <c r="B115" s="85">
        <v>112</v>
      </c>
      <c r="C115" s="67">
        <v>1</v>
      </c>
      <c r="D115" s="75">
        <f t="shared" si="13"/>
        <v>1</v>
      </c>
    </row>
    <row r="116" spans="2:9" x14ac:dyDescent="0.3">
      <c r="B116" s="85">
        <v>113</v>
      </c>
      <c r="C116" s="67">
        <v>1</v>
      </c>
      <c r="D116" s="75">
        <f t="shared" si="13"/>
        <v>1</v>
      </c>
      <c r="G116" s="85">
        <v>0</v>
      </c>
      <c r="H116" s="71">
        <v>0</v>
      </c>
      <c r="I116" s="75">
        <f t="shared" ref="I116" si="14">IF(H116=0,0,IF(H115=0,0,H116/H115))</f>
        <v>0</v>
      </c>
    </row>
    <row r="117" spans="2:9" x14ac:dyDescent="0.3">
      <c r="B117" s="85">
        <v>114</v>
      </c>
      <c r="C117" s="67">
        <v>1</v>
      </c>
      <c r="D117" s="75">
        <f t="shared" si="13"/>
        <v>1</v>
      </c>
      <c r="G117" s="85">
        <v>-1</v>
      </c>
      <c r="H117" s="71">
        <v>0</v>
      </c>
      <c r="I117" s="75">
        <f>IF(H117=0,0,IF(H116=0,0,H117/H116))</f>
        <v>0</v>
      </c>
    </row>
    <row r="118" spans="2:9" x14ac:dyDescent="0.3">
      <c r="B118" s="85">
        <v>115</v>
      </c>
      <c r="C118" s="67">
        <v>1</v>
      </c>
      <c r="D118" s="75">
        <f t="shared" si="13"/>
        <v>1</v>
      </c>
    </row>
    <row r="119" spans="2:9" x14ac:dyDescent="0.3">
      <c r="B119" s="85">
        <v>116</v>
      </c>
      <c r="C119" s="67">
        <v>1</v>
      </c>
      <c r="D119" s="75">
        <f t="shared" si="13"/>
        <v>1</v>
      </c>
    </row>
    <row r="120" spans="2:9" x14ac:dyDescent="0.3">
      <c r="B120" s="85">
        <v>117</v>
      </c>
      <c r="C120" s="67">
        <v>1</v>
      </c>
      <c r="D120" s="75">
        <f t="shared" si="13"/>
        <v>1</v>
      </c>
    </row>
    <row r="121" spans="2:9" x14ac:dyDescent="0.3">
      <c r="B121" s="85">
        <v>118</v>
      </c>
      <c r="C121" s="67">
        <v>1</v>
      </c>
      <c r="D121" s="75">
        <f t="shared" si="13"/>
        <v>1</v>
      </c>
    </row>
    <row r="122" spans="2:9" x14ac:dyDescent="0.3">
      <c r="B122" s="85">
        <v>119</v>
      </c>
      <c r="C122" s="67">
        <v>1</v>
      </c>
      <c r="D122" s="75">
        <f t="shared" si="13"/>
        <v>1</v>
      </c>
    </row>
    <row r="123" spans="2:9" x14ac:dyDescent="0.3">
      <c r="B123" s="85">
        <v>120</v>
      </c>
      <c r="C123" s="67">
        <v>1</v>
      </c>
      <c r="D123" s="75">
        <f t="shared" si="13"/>
        <v>1</v>
      </c>
    </row>
    <row r="124" spans="2:9" x14ac:dyDescent="0.3">
      <c r="B124" s="85">
        <v>121</v>
      </c>
      <c r="C124" s="67">
        <v>1</v>
      </c>
      <c r="D124" s="75">
        <f t="shared" si="13"/>
        <v>1</v>
      </c>
    </row>
    <row r="125" spans="2:9" x14ac:dyDescent="0.3">
      <c r="B125" s="85">
        <v>122</v>
      </c>
      <c r="C125" s="67">
        <v>1</v>
      </c>
      <c r="D125" s="75">
        <f t="shared" si="13"/>
        <v>1</v>
      </c>
    </row>
    <row r="126" spans="2:9" x14ac:dyDescent="0.3">
      <c r="B126" s="85">
        <v>123</v>
      </c>
      <c r="C126" s="67">
        <v>1</v>
      </c>
      <c r="D126" s="75">
        <f t="shared" si="13"/>
        <v>1</v>
      </c>
    </row>
    <row r="127" spans="2:9" x14ac:dyDescent="0.3">
      <c r="B127" s="85">
        <v>124</v>
      </c>
      <c r="C127" s="67">
        <v>1</v>
      </c>
      <c r="D127" s="75">
        <f t="shared" si="13"/>
        <v>1</v>
      </c>
    </row>
    <row r="128" spans="2:9" x14ac:dyDescent="0.3">
      <c r="B128" s="85">
        <v>125</v>
      </c>
      <c r="C128" s="67">
        <v>1</v>
      </c>
      <c r="D128" s="75">
        <f t="shared" si="13"/>
        <v>1</v>
      </c>
    </row>
    <row r="129" spans="2:15" x14ac:dyDescent="0.3">
      <c r="B129" s="85">
        <v>126</v>
      </c>
      <c r="C129" s="67">
        <v>1</v>
      </c>
      <c r="D129" s="75">
        <f t="shared" si="13"/>
        <v>1</v>
      </c>
    </row>
    <row r="130" spans="2:15" x14ac:dyDescent="0.3">
      <c r="B130" s="85">
        <v>127</v>
      </c>
      <c r="C130" s="67">
        <v>1</v>
      </c>
      <c r="D130" s="75">
        <f t="shared" si="13"/>
        <v>1</v>
      </c>
    </row>
    <row r="131" spans="2:15" x14ac:dyDescent="0.3">
      <c r="B131" s="85">
        <v>128</v>
      </c>
      <c r="C131" s="67">
        <v>1</v>
      </c>
      <c r="D131" s="75">
        <f t="shared" si="13"/>
        <v>1</v>
      </c>
    </row>
    <row r="132" spans="2:15" x14ac:dyDescent="0.3">
      <c r="B132" s="85">
        <v>0</v>
      </c>
      <c r="C132" s="71">
        <v>0</v>
      </c>
      <c r="D132" s="75">
        <f>IF(C132=0,0,IF(C115=0,0,C132/C115))</f>
        <v>0</v>
      </c>
    </row>
    <row r="133" spans="2:15" x14ac:dyDescent="0.3">
      <c r="B133" s="85">
        <v>-1</v>
      </c>
      <c r="C133" s="71">
        <v>0</v>
      </c>
      <c r="D133" s="75">
        <f>IF(C133=0,0,IF(C132=0,0,C133/C132))</f>
        <v>0</v>
      </c>
    </row>
    <row r="142" spans="2:15" x14ac:dyDescent="0.3">
      <c r="O142" s="57">
        <v>32</v>
      </c>
    </row>
    <row r="150" spans="15:15" x14ac:dyDescent="0.3">
      <c r="O150" s="57">
        <v>24</v>
      </c>
    </row>
    <row r="156" spans="15:15" x14ac:dyDescent="0.3">
      <c r="O156" s="57">
        <v>32</v>
      </c>
    </row>
    <row r="161" spans="2:15" x14ac:dyDescent="0.3">
      <c r="O161" s="57">
        <v>32</v>
      </c>
    </row>
    <row r="167" spans="2:15" x14ac:dyDescent="0.3">
      <c r="B167" s="57" t="s">
        <v>0</v>
      </c>
      <c r="O167" s="57">
        <v>16</v>
      </c>
    </row>
  </sheetData>
  <sheetProtection selectLockedCells="1" selectUnlockedCells="1"/>
  <mergeCells count="12">
    <mergeCell ref="AL6:AO6"/>
    <mergeCell ref="B2:D2"/>
    <mergeCell ref="G2:I2"/>
    <mergeCell ref="L2:N2"/>
    <mergeCell ref="Q2:S2"/>
    <mergeCell ref="V2:X2"/>
    <mergeCell ref="AA2:AC2"/>
    <mergeCell ref="AF2:AH2"/>
    <mergeCell ref="AK2:AO2"/>
    <mergeCell ref="AL3:AO3"/>
    <mergeCell ref="AL4:AO4"/>
    <mergeCell ref="AL5:AO5"/>
  </mergeCells>
  <pageMargins left="0.70866141732283472" right="0.70866141732283472" top="0.74803149606299213" bottom="0.74803149606299213" header="0.31496062992125984" footer="0.31496062992125984"/>
  <pageSetup paperSize="9" scale="2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B057F-9351-446F-839C-01300C30E9EA}">
  <sheetPr>
    <outlinePr summaryBelow="0" summaryRight="0"/>
  </sheetPr>
  <dimension ref="A1:H237"/>
  <sheetViews>
    <sheetView workbookViewId="0">
      <selection activeCell="A8" sqref="A8"/>
    </sheetView>
  </sheetViews>
  <sheetFormatPr defaultColWidth="12.6640625" defaultRowHeight="15.75" customHeight="1" x14ac:dyDescent="0.3"/>
  <cols>
    <col min="1" max="1" width="35.5546875" style="149" customWidth="1"/>
    <col min="2" max="2" width="18.33203125" style="149" customWidth="1"/>
    <col min="3" max="3" width="19.6640625" style="170" customWidth="1"/>
    <col min="4" max="4" width="12.6640625" style="149"/>
    <col min="5" max="5" width="8.5546875" style="149" customWidth="1"/>
    <col min="6" max="16384" width="12.6640625" style="149"/>
  </cols>
  <sheetData>
    <row r="1" spans="1:7" ht="13.8" x14ac:dyDescent="0.3">
      <c r="A1" s="283" t="s">
        <v>43</v>
      </c>
      <c r="B1" s="285" t="s">
        <v>48</v>
      </c>
      <c r="C1" s="286" t="s">
        <v>9</v>
      </c>
    </row>
    <row r="2" spans="1:7" ht="13.8" x14ac:dyDescent="0.3">
      <c r="A2" s="284"/>
      <c r="B2" s="284"/>
      <c r="C2" s="287"/>
    </row>
    <row r="3" spans="1:7" ht="13.8" x14ac:dyDescent="0.3">
      <c r="A3" s="284"/>
      <c r="B3" s="284"/>
      <c r="C3" s="287"/>
    </row>
    <row r="4" spans="1:7" ht="14.4" x14ac:dyDescent="0.3">
      <c r="A4" s="159" t="s">
        <v>47</v>
      </c>
      <c r="B4" s="160"/>
      <c r="C4" s="161"/>
      <c r="D4" s="2"/>
      <c r="E4" s="2"/>
      <c r="F4" s="2"/>
      <c r="G4" s="2"/>
    </row>
    <row r="5" spans="1:7" ht="14.4" x14ac:dyDescent="0.3">
      <c r="A5" s="162" t="s">
        <v>202</v>
      </c>
      <c r="B5" s="155">
        <v>5</v>
      </c>
      <c r="C5" s="163" t="s">
        <v>203</v>
      </c>
      <c r="D5" s="2" t="str">
        <f t="shared" ref="D5:D16" si="0">C5</f>
        <v>pro 3</v>
      </c>
      <c r="E5" s="2" t="str">
        <f t="shared" ref="E5:E68" si="1">IF(IFERROR(FIND("*",C5),0)&gt;0,"*","")</f>
        <v/>
      </c>
      <c r="F5" s="2" t="str">
        <f t="shared" ref="F5:F46" si="2">TEXT(D5,"0,0") &amp; E5</f>
        <v>pro 3</v>
      </c>
      <c r="G5" s="2" t="str">
        <f t="shared" ref="G5:G46" si="3">IF(E5="",D5,D5+0.1)</f>
        <v>pro 3</v>
      </c>
    </row>
    <row r="6" spans="1:7" ht="14.4" x14ac:dyDescent="0.3">
      <c r="A6" s="162" t="s">
        <v>258</v>
      </c>
      <c r="B6" s="155">
        <v>5.5</v>
      </c>
      <c r="C6" s="168" t="s">
        <v>203</v>
      </c>
      <c r="D6" s="2" t="str">
        <f t="shared" si="0"/>
        <v>pro 3</v>
      </c>
      <c r="E6" s="2" t="str">
        <f t="shared" si="1"/>
        <v/>
      </c>
      <c r="F6" s="2" t="str">
        <f t="shared" si="2"/>
        <v>pro 3</v>
      </c>
      <c r="G6" s="2" t="str">
        <f t="shared" si="3"/>
        <v>pro 3</v>
      </c>
    </row>
    <row r="7" spans="1:7" ht="14.4" x14ac:dyDescent="0.3">
      <c r="A7" s="162" t="s">
        <v>170</v>
      </c>
      <c r="B7" s="155">
        <v>5.5</v>
      </c>
      <c r="C7" s="163" t="s">
        <v>233</v>
      </c>
      <c r="D7" s="2" t="str">
        <f t="shared" si="0"/>
        <v>pro 2</v>
      </c>
      <c r="E7" s="2" t="str">
        <f t="shared" si="1"/>
        <v/>
      </c>
      <c r="F7" s="2" t="str">
        <f t="shared" si="2"/>
        <v>pro 2</v>
      </c>
      <c r="G7" s="2" t="str">
        <f t="shared" si="3"/>
        <v>pro 2</v>
      </c>
    </row>
    <row r="8" spans="1:7" ht="14.4" x14ac:dyDescent="0.3">
      <c r="A8" s="162" t="s">
        <v>232</v>
      </c>
      <c r="B8" s="155">
        <v>5.5</v>
      </c>
      <c r="C8" s="163" t="s">
        <v>233</v>
      </c>
      <c r="D8" s="2" t="str">
        <f t="shared" si="0"/>
        <v>pro 2</v>
      </c>
      <c r="E8" s="2" t="str">
        <f t="shared" si="1"/>
        <v/>
      </c>
      <c r="F8" s="2" t="str">
        <f t="shared" si="2"/>
        <v>pro 2</v>
      </c>
      <c r="G8" s="2" t="str">
        <f t="shared" si="3"/>
        <v>pro 2</v>
      </c>
    </row>
    <row r="9" spans="1:7" ht="14.4" x14ac:dyDescent="0.3">
      <c r="A9" s="162" t="s">
        <v>173</v>
      </c>
      <c r="B9" s="155">
        <v>5</v>
      </c>
      <c r="C9" s="163" t="s">
        <v>174</v>
      </c>
      <c r="D9" s="2" t="str">
        <f t="shared" si="0"/>
        <v>pro 1</v>
      </c>
      <c r="E9" s="2" t="str">
        <f t="shared" si="1"/>
        <v/>
      </c>
      <c r="F9" s="2" t="str">
        <f t="shared" si="2"/>
        <v>pro 1</v>
      </c>
      <c r="G9" s="2" t="str">
        <f t="shared" si="3"/>
        <v>pro 1</v>
      </c>
    </row>
    <row r="10" spans="1:7" ht="14.4" x14ac:dyDescent="0.3">
      <c r="A10" s="162" t="s">
        <v>179</v>
      </c>
      <c r="B10" s="155">
        <v>5</v>
      </c>
      <c r="C10" s="163" t="s">
        <v>174</v>
      </c>
      <c r="D10" s="2" t="str">
        <f t="shared" si="0"/>
        <v>pro 1</v>
      </c>
      <c r="E10" s="2" t="str">
        <f t="shared" si="1"/>
        <v/>
      </c>
      <c r="F10" s="2" t="str">
        <f t="shared" si="2"/>
        <v>pro 1</v>
      </c>
      <c r="G10" s="2" t="str">
        <f t="shared" si="3"/>
        <v>pro 1</v>
      </c>
    </row>
    <row r="11" spans="1:7" ht="14.4" x14ac:dyDescent="0.3">
      <c r="A11" s="162" t="s">
        <v>180</v>
      </c>
      <c r="B11" s="155">
        <v>5</v>
      </c>
      <c r="C11" s="163" t="s">
        <v>174</v>
      </c>
      <c r="D11" s="2" t="str">
        <f t="shared" si="0"/>
        <v>pro 1</v>
      </c>
      <c r="E11" s="2" t="str">
        <f t="shared" si="1"/>
        <v/>
      </c>
      <c r="F11" s="2" t="str">
        <f t="shared" si="2"/>
        <v>pro 1</v>
      </c>
      <c r="G11" s="2" t="str">
        <f t="shared" si="3"/>
        <v>pro 1</v>
      </c>
    </row>
    <row r="12" spans="1:7" ht="14.4" x14ac:dyDescent="0.3">
      <c r="A12" s="162" t="s">
        <v>263</v>
      </c>
      <c r="B12" s="155">
        <v>5</v>
      </c>
      <c r="C12" s="163" t="s">
        <v>174</v>
      </c>
      <c r="D12" s="2" t="str">
        <f t="shared" si="0"/>
        <v>pro 1</v>
      </c>
      <c r="E12" s="2" t="str">
        <f t="shared" si="1"/>
        <v/>
      </c>
      <c r="F12" s="2" t="str">
        <f t="shared" si="2"/>
        <v>pro 1</v>
      </c>
      <c r="G12" s="2" t="str">
        <f t="shared" si="3"/>
        <v>pro 1</v>
      </c>
    </row>
    <row r="13" spans="1:7" ht="14.4" x14ac:dyDescent="0.3">
      <c r="A13" s="162" t="s">
        <v>216</v>
      </c>
      <c r="B13" s="155">
        <v>5</v>
      </c>
      <c r="C13" s="163" t="s">
        <v>217</v>
      </c>
      <c r="D13" s="2" t="str">
        <f t="shared" si="0"/>
        <v>pro</v>
      </c>
      <c r="E13" s="2" t="str">
        <f t="shared" si="1"/>
        <v/>
      </c>
      <c r="F13" s="2" t="str">
        <f t="shared" si="2"/>
        <v>pro</v>
      </c>
      <c r="G13" s="2" t="str">
        <f t="shared" si="3"/>
        <v>pro</v>
      </c>
    </row>
    <row r="14" spans="1:7" ht="14.4" x14ac:dyDescent="0.3">
      <c r="A14" s="162" t="s">
        <v>222</v>
      </c>
      <c r="B14" s="155">
        <v>5</v>
      </c>
      <c r="C14" s="163" t="s">
        <v>217</v>
      </c>
      <c r="D14" s="2" t="str">
        <f t="shared" si="0"/>
        <v>pro</v>
      </c>
      <c r="E14" s="2" t="str">
        <f t="shared" si="1"/>
        <v/>
      </c>
      <c r="F14" s="2" t="str">
        <f t="shared" si="2"/>
        <v>pro</v>
      </c>
      <c r="G14" s="2" t="str">
        <f t="shared" si="3"/>
        <v>pro</v>
      </c>
    </row>
    <row r="15" spans="1:7" ht="14.4" x14ac:dyDescent="0.3">
      <c r="A15" s="162" t="s">
        <v>240</v>
      </c>
      <c r="B15" s="155">
        <v>5</v>
      </c>
      <c r="C15" s="163" t="s">
        <v>217</v>
      </c>
      <c r="D15" s="2" t="str">
        <f t="shared" si="0"/>
        <v>pro</v>
      </c>
      <c r="E15" s="2" t="str">
        <f t="shared" si="1"/>
        <v/>
      </c>
      <c r="F15" s="2" t="str">
        <f t="shared" si="2"/>
        <v>pro</v>
      </c>
      <c r="G15" s="2" t="str">
        <f t="shared" si="3"/>
        <v>pro</v>
      </c>
    </row>
    <row r="16" spans="1:7" ht="14.4" x14ac:dyDescent="0.3">
      <c r="A16" s="162" t="s">
        <v>267</v>
      </c>
      <c r="B16" s="155">
        <v>5</v>
      </c>
      <c r="C16" s="163" t="s">
        <v>217</v>
      </c>
      <c r="D16" s="2" t="str">
        <f t="shared" si="0"/>
        <v>pro</v>
      </c>
      <c r="E16" s="2" t="str">
        <f t="shared" si="1"/>
        <v/>
      </c>
      <c r="F16" s="2" t="str">
        <f t="shared" si="2"/>
        <v>pro</v>
      </c>
      <c r="G16" s="2" t="str">
        <f t="shared" si="3"/>
        <v>pro</v>
      </c>
    </row>
    <row r="17" spans="1:8" ht="14.4" x14ac:dyDescent="0.3">
      <c r="A17" s="162" t="s">
        <v>191</v>
      </c>
      <c r="B17" s="155">
        <v>5</v>
      </c>
      <c r="C17" s="163" t="s">
        <v>192</v>
      </c>
      <c r="D17" s="2">
        <f t="shared" ref="D17:D46" si="4">VALUE(SUBSTITUTE(C17, "*", ""))</f>
        <v>5</v>
      </c>
      <c r="E17" s="2" t="str">
        <f t="shared" si="1"/>
        <v>*</v>
      </c>
      <c r="F17" s="2" t="str">
        <f t="shared" si="2"/>
        <v>5,0*</v>
      </c>
      <c r="G17" s="2">
        <f t="shared" si="3"/>
        <v>5.0999999999999996</v>
      </c>
      <c r="H17" s="149">
        <v>1</v>
      </c>
    </row>
    <row r="18" spans="1:8" ht="14.4" x14ac:dyDescent="0.3">
      <c r="A18" s="162" t="s">
        <v>194</v>
      </c>
      <c r="B18" s="155">
        <v>5</v>
      </c>
      <c r="C18" s="164" t="s">
        <v>192</v>
      </c>
      <c r="D18" s="2">
        <f t="shared" si="4"/>
        <v>5</v>
      </c>
      <c r="E18" s="2" t="str">
        <f t="shared" si="1"/>
        <v>*</v>
      </c>
      <c r="F18" s="2" t="str">
        <f t="shared" si="2"/>
        <v>5,0*</v>
      </c>
      <c r="G18" s="2">
        <f t="shared" si="3"/>
        <v>5.0999999999999996</v>
      </c>
      <c r="H18" s="149">
        <f>H17+1</f>
        <v>2</v>
      </c>
    </row>
    <row r="19" spans="1:8" ht="14.4" x14ac:dyDescent="0.3">
      <c r="A19" s="162" t="s">
        <v>249</v>
      </c>
      <c r="B19" s="155">
        <v>5</v>
      </c>
      <c r="C19" s="163" t="s">
        <v>250</v>
      </c>
      <c r="D19" s="2">
        <f t="shared" si="4"/>
        <v>5</v>
      </c>
      <c r="E19" s="2" t="str">
        <f t="shared" si="1"/>
        <v>*</v>
      </c>
      <c r="F19" s="2" t="str">
        <f t="shared" si="2"/>
        <v>5,0*</v>
      </c>
      <c r="G19" s="2">
        <f t="shared" si="3"/>
        <v>5.0999999999999996</v>
      </c>
      <c r="H19" s="149">
        <f t="shared" ref="H19:H83" si="5">H18+1</f>
        <v>3</v>
      </c>
    </row>
    <row r="20" spans="1:8" ht="14.4" x14ac:dyDescent="0.3">
      <c r="A20" s="150" t="s">
        <v>130</v>
      </c>
      <c r="B20" s="151">
        <v>4.5</v>
      </c>
      <c r="C20" s="152">
        <v>5</v>
      </c>
      <c r="D20" s="2">
        <f t="shared" si="4"/>
        <v>5</v>
      </c>
      <c r="E20" s="2" t="str">
        <f t="shared" si="1"/>
        <v/>
      </c>
      <c r="F20" s="2" t="str">
        <f t="shared" si="2"/>
        <v>5,0</v>
      </c>
      <c r="G20" s="2">
        <f t="shared" si="3"/>
        <v>5</v>
      </c>
      <c r="H20" s="149">
        <f t="shared" si="5"/>
        <v>4</v>
      </c>
    </row>
    <row r="21" spans="1:8" ht="14.4" x14ac:dyDescent="0.3">
      <c r="A21" s="150" t="s">
        <v>141</v>
      </c>
      <c r="B21" s="151">
        <v>5</v>
      </c>
      <c r="C21" s="152">
        <v>5</v>
      </c>
      <c r="D21" s="2">
        <f t="shared" si="4"/>
        <v>5</v>
      </c>
      <c r="E21" s="2" t="str">
        <f t="shared" si="1"/>
        <v/>
      </c>
      <c r="F21" s="2" t="str">
        <f t="shared" si="2"/>
        <v>5,0</v>
      </c>
      <c r="G21" s="2">
        <f t="shared" si="3"/>
        <v>5</v>
      </c>
      <c r="H21" s="149">
        <f t="shared" si="5"/>
        <v>5</v>
      </c>
    </row>
    <row r="22" spans="1:8" ht="14.4" x14ac:dyDescent="0.3">
      <c r="A22" s="150" t="s">
        <v>162</v>
      </c>
      <c r="B22" s="151">
        <v>5</v>
      </c>
      <c r="C22" s="152">
        <v>5</v>
      </c>
      <c r="D22" s="2">
        <f t="shared" si="4"/>
        <v>5</v>
      </c>
      <c r="E22" s="2" t="str">
        <f t="shared" si="1"/>
        <v/>
      </c>
      <c r="F22" s="2" t="str">
        <f t="shared" si="2"/>
        <v>5,0</v>
      </c>
      <c r="G22" s="2">
        <f t="shared" si="3"/>
        <v>5</v>
      </c>
      <c r="H22" s="149">
        <f t="shared" si="5"/>
        <v>6</v>
      </c>
    </row>
    <row r="23" spans="1:8" ht="14.4" x14ac:dyDescent="0.3">
      <c r="A23" s="162" t="s">
        <v>269</v>
      </c>
      <c r="B23" s="155">
        <v>5</v>
      </c>
      <c r="C23" s="164">
        <v>5</v>
      </c>
      <c r="D23" s="2">
        <f t="shared" si="4"/>
        <v>5</v>
      </c>
      <c r="E23" s="2" t="str">
        <f t="shared" si="1"/>
        <v/>
      </c>
      <c r="F23" s="2" t="str">
        <f t="shared" si="2"/>
        <v>5,0</v>
      </c>
      <c r="G23" s="2">
        <f t="shared" si="3"/>
        <v>5</v>
      </c>
      <c r="H23" s="149">
        <f t="shared" si="5"/>
        <v>7</v>
      </c>
    </row>
    <row r="24" spans="1:8" ht="14.4" x14ac:dyDescent="0.3">
      <c r="A24" s="162" t="s">
        <v>284</v>
      </c>
      <c r="B24" s="155">
        <v>5</v>
      </c>
      <c r="C24" s="164">
        <v>5</v>
      </c>
      <c r="D24" s="2">
        <f t="shared" si="4"/>
        <v>5</v>
      </c>
      <c r="E24" s="2" t="str">
        <f t="shared" si="1"/>
        <v/>
      </c>
      <c r="F24" s="2" t="str">
        <f t="shared" si="2"/>
        <v>5,0</v>
      </c>
      <c r="G24" s="2">
        <f t="shared" si="3"/>
        <v>5</v>
      </c>
      <c r="H24" s="149">
        <f t="shared" si="5"/>
        <v>8</v>
      </c>
    </row>
    <row r="25" spans="1:8" ht="14.4" x14ac:dyDescent="0.3">
      <c r="A25" s="150" t="s">
        <v>105</v>
      </c>
      <c r="B25" s="151">
        <v>4.5</v>
      </c>
      <c r="C25" s="152" t="s">
        <v>146</v>
      </c>
      <c r="D25" s="2">
        <f t="shared" si="4"/>
        <v>4.5</v>
      </c>
      <c r="E25" s="2" t="str">
        <f t="shared" si="1"/>
        <v>*</v>
      </c>
      <c r="F25" s="2" t="str">
        <f t="shared" si="2"/>
        <v>4,5*</v>
      </c>
      <c r="G25" s="2">
        <f t="shared" si="3"/>
        <v>4.5999999999999996</v>
      </c>
      <c r="H25" s="149">
        <f t="shared" si="5"/>
        <v>9</v>
      </c>
    </row>
    <row r="26" spans="1:8" ht="14.4" x14ac:dyDescent="0.3">
      <c r="A26" s="157" t="s">
        <v>145</v>
      </c>
      <c r="B26" s="151">
        <v>4.5</v>
      </c>
      <c r="C26" s="158" t="s">
        <v>146</v>
      </c>
      <c r="D26" s="2">
        <f t="shared" si="4"/>
        <v>4.5</v>
      </c>
      <c r="E26" s="2" t="str">
        <f t="shared" si="1"/>
        <v>*</v>
      </c>
      <c r="F26" s="2" t="str">
        <f t="shared" si="2"/>
        <v>4,5*</v>
      </c>
      <c r="G26" s="2">
        <f t="shared" si="3"/>
        <v>4.5999999999999996</v>
      </c>
      <c r="H26" s="149">
        <f t="shared" si="5"/>
        <v>10</v>
      </c>
    </row>
    <row r="27" spans="1:8" ht="14.4" x14ac:dyDescent="0.3">
      <c r="A27" s="150" t="s">
        <v>167</v>
      </c>
      <c r="B27" s="151">
        <v>4.5</v>
      </c>
      <c r="C27" s="152" t="s">
        <v>146</v>
      </c>
      <c r="D27" s="2">
        <f t="shared" si="4"/>
        <v>4.5</v>
      </c>
      <c r="E27" s="2" t="str">
        <f t="shared" si="1"/>
        <v>*</v>
      </c>
      <c r="F27" s="2" t="str">
        <f t="shared" si="2"/>
        <v>4,5*</v>
      </c>
      <c r="G27" s="2">
        <f t="shared" si="3"/>
        <v>4.5999999999999996</v>
      </c>
      <c r="H27" s="149">
        <f t="shared" si="5"/>
        <v>11</v>
      </c>
    </row>
    <row r="28" spans="1:8" ht="14.4" x14ac:dyDescent="0.3">
      <c r="A28" s="165" t="s">
        <v>219</v>
      </c>
      <c r="B28" s="155">
        <v>4.5</v>
      </c>
      <c r="C28" s="156" t="s">
        <v>146</v>
      </c>
      <c r="D28" s="2">
        <f t="shared" si="4"/>
        <v>4.5</v>
      </c>
      <c r="E28" s="2" t="str">
        <f t="shared" si="1"/>
        <v>*</v>
      </c>
      <c r="F28" s="2" t="str">
        <f t="shared" si="2"/>
        <v>4,5*</v>
      </c>
      <c r="G28" s="2">
        <f t="shared" si="3"/>
        <v>4.5999999999999996</v>
      </c>
      <c r="H28" s="149">
        <f t="shared" si="5"/>
        <v>12</v>
      </c>
    </row>
    <row r="29" spans="1:8" ht="14.4" x14ac:dyDescent="0.3">
      <c r="A29" s="150" t="s">
        <v>53</v>
      </c>
      <c r="B29" s="151">
        <v>4.5</v>
      </c>
      <c r="C29" s="152">
        <v>4.5</v>
      </c>
      <c r="D29" s="2">
        <f t="shared" si="4"/>
        <v>4.5</v>
      </c>
      <c r="E29" s="2" t="str">
        <f t="shared" si="1"/>
        <v/>
      </c>
      <c r="F29" s="2" t="str">
        <f t="shared" si="2"/>
        <v>4,5</v>
      </c>
      <c r="G29" s="2">
        <f t="shared" si="3"/>
        <v>4.5</v>
      </c>
      <c r="H29" s="149">
        <f t="shared" si="5"/>
        <v>13</v>
      </c>
    </row>
    <row r="30" spans="1:8" ht="14.4" x14ac:dyDescent="0.3">
      <c r="A30" s="150" t="s">
        <v>81</v>
      </c>
      <c r="B30" s="151">
        <v>4.5</v>
      </c>
      <c r="C30" s="152">
        <v>4.5</v>
      </c>
      <c r="D30" s="2">
        <f t="shared" si="4"/>
        <v>4.5</v>
      </c>
      <c r="E30" s="2" t="str">
        <f t="shared" si="1"/>
        <v/>
      </c>
      <c r="F30" s="2" t="str">
        <f t="shared" si="2"/>
        <v>4,5</v>
      </c>
      <c r="G30" s="2">
        <f t="shared" si="3"/>
        <v>4.5</v>
      </c>
      <c r="H30" s="149">
        <f t="shared" si="5"/>
        <v>14</v>
      </c>
    </row>
    <row r="31" spans="1:8" ht="14.4" x14ac:dyDescent="0.3">
      <c r="A31" s="150" t="s">
        <v>92</v>
      </c>
      <c r="B31" s="151">
        <v>4.5</v>
      </c>
      <c r="C31" s="152">
        <v>4.5</v>
      </c>
      <c r="D31" s="2">
        <f t="shared" si="4"/>
        <v>4.5</v>
      </c>
      <c r="E31" s="2" t="str">
        <f t="shared" si="1"/>
        <v/>
      </c>
      <c r="F31" s="2" t="str">
        <f t="shared" si="2"/>
        <v>4,5</v>
      </c>
      <c r="G31" s="2">
        <f t="shared" si="3"/>
        <v>4.5</v>
      </c>
      <c r="H31" s="149">
        <f t="shared" si="5"/>
        <v>15</v>
      </c>
    </row>
    <row r="32" spans="1:8" ht="14.4" x14ac:dyDescent="0.3">
      <c r="A32" s="150" t="s">
        <v>111</v>
      </c>
      <c r="B32" s="151">
        <v>4.5</v>
      </c>
      <c r="C32" s="152">
        <v>4.5</v>
      </c>
      <c r="D32" s="2">
        <f t="shared" si="4"/>
        <v>4.5</v>
      </c>
      <c r="E32" s="2" t="str">
        <f t="shared" si="1"/>
        <v/>
      </c>
      <c r="F32" s="2" t="str">
        <f t="shared" si="2"/>
        <v>4,5</v>
      </c>
      <c r="G32" s="2">
        <f t="shared" si="3"/>
        <v>4.5</v>
      </c>
      <c r="H32" s="149">
        <f t="shared" si="5"/>
        <v>16</v>
      </c>
    </row>
    <row r="33" spans="1:8" ht="14.4" x14ac:dyDescent="0.3">
      <c r="A33" s="150" t="s">
        <v>121</v>
      </c>
      <c r="B33" s="151">
        <v>4.5</v>
      </c>
      <c r="C33" s="152">
        <v>4.5</v>
      </c>
      <c r="D33" s="2">
        <f t="shared" si="4"/>
        <v>4.5</v>
      </c>
      <c r="E33" s="2" t="str">
        <f t="shared" si="1"/>
        <v/>
      </c>
      <c r="F33" s="2" t="str">
        <f t="shared" si="2"/>
        <v>4,5</v>
      </c>
      <c r="G33" s="2">
        <f t="shared" si="3"/>
        <v>4.5</v>
      </c>
      <c r="H33" s="149">
        <f t="shared" si="5"/>
        <v>17</v>
      </c>
    </row>
    <row r="34" spans="1:8" ht="14.4" x14ac:dyDescent="0.3">
      <c r="A34" s="150" t="s">
        <v>122</v>
      </c>
      <c r="B34" s="151">
        <v>4.5</v>
      </c>
      <c r="C34" s="152">
        <v>4.5</v>
      </c>
      <c r="D34" s="2">
        <f t="shared" si="4"/>
        <v>4.5</v>
      </c>
      <c r="E34" s="2" t="str">
        <f t="shared" si="1"/>
        <v/>
      </c>
      <c r="F34" s="2" t="str">
        <f t="shared" si="2"/>
        <v>4,5</v>
      </c>
      <c r="G34" s="2">
        <f t="shared" si="3"/>
        <v>4.5</v>
      </c>
      <c r="H34" s="149">
        <f t="shared" si="5"/>
        <v>18</v>
      </c>
    </row>
    <row r="35" spans="1:8" ht="14.4" x14ac:dyDescent="0.3">
      <c r="A35" s="150" t="s">
        <v>127</v>
      </c>
      <c r="B35" s="151">
        <v>4.5</v>
      </c>
      <c r="C35" s="152">
        <v>4.5</v>
      </c>
      <c r="D35" s="2">
        <f t="shared" si="4"/>
        <v>4.5</v>
      </c>
      <c r="E35" s="2" t="str">
        <f t="shared" si="1"/>
        <v/>
      </c>
      <c r="F35" s="2" t="str">
        <f t="shared" si="2"/>
        <v>4,5</v>
      </c>
      <c r="G35" s="2">
        <f t="shared" si="3"/>
        <v>4.5</v>
      </c>
      <c r="H35" s="149">
        <f t="shared" si="5"/>
        <v>19</v>
      </c>
    </row>
    <row r="36" spans="1:8" ht="14.4" x14ac:dyDescent="0.3">
      <c r="A36" s="157" t="s">
        <v>165</v>
      </c>
      <c r="B36" s="151">
        <v>4.5</v>
      </c>
      <c r="C36" s="158">
        <v>4.5</v>
      </c>
      <c r="D36" s="2">
        <f t="shared" si="4"/>
        <v>4.5</v>
      </c>
      <c r="E36" s="2" t="str">
        <f t="shared" si="1"/>
        <v/>
      </c>
      <c r="F36" s="2" t="str">
        <f t="shared" si="2"/>
        <v>4,5</v>
      </c>
      <c r="G36" s="2">
        <f t="shared" si="3"/>
        <v>4.5</v>
      </c>
      <c r="H36" s="149">
        <f t="shared" si="5"/>
        <v>20</v>
      </c>
    </row>
    <row r="37" spans="1:8" ht="14.4" x14ac:dyDescent="0.3">
      <c r="A37" s="162" t="s">
        <v>172</v>
      </c>
      <c r="B37" s="155">
        <v>5</v>
      </c>
      <c r="C37" s="163">
        <v>4.5</v>
      </c>
      <c r="D37" s="2">
        <f t="shared" si="4"/>
        <v>4.5</v>
      </c>
      <c r="E37" s="2" t="str">
        <f t="shared" si="1"/>
        <v/>
      </c>
      <c r="F37" s="2" t="str">
        <f t="shared" si="2"/>
        <v>4,5</v>
      </c>
      <c r="G37" s="2">
        <f t="shared" si="3"/>
        <v>4.5</v>
      </c>
      <c r="H37" s="149">
        <f t="shared" si="5"/>
        <v>21</v>
      </c>
    </row>
    <row r="38" spans="1:8" ht="14.4" x14ac:dyDescent="0.3">
      <c r="A38" s="162" t="s">
        <v>182</v>
      </c>
      <c r="B38" s="155">
        <v>4.5</v>
      </c>
      <c r="C38" s="163">
        <v>4.5</v>
      </c>
      <c r="D38" s="2">
        <f t="shared" si="4"/>
        <v>4.5</v>
      </c>
      <c r="E38" s="2" t="str">
        <f t="shared" si="1"/>
        <v/>
      </c>
      <c r="F38" s="2" t="str">
        <f t="shared" si="2"/>
        <v>4,5</v>
      </c>
      <c r="G38" s="2">
        <f t="shared" si="3"/>
        <v>4.5</v>
      </c>
      <c r="H38" s="149">
        <f t="shared" si="5"/>
        <v>22</v>
      </c>
    </row>
    <row r="39" spans="1:8" ht="14.4" x14ac:dyDescent="0.3">
      <c r="A39" s="162" t="s">
        <v>188</v>
      </c>
      <c r="B39" s="155">
        <v>4.5</v>
      </c>
      <c r="C39" s="163">
        <v>4.5</v>
      </c>
      <c r="D39" s="2">
        <f t="shared" si="4"/>
        <v>4.5</v>
      </c>
      <c r="E39" s="2" t="str">
        <f t="shared" si="1"/>
        <v/>
      </c>
      <c r="F39" s="2" t="str">
        <f t="shared" si="2"/>
        <v>4,5</v>
      </c>
      <c r="G39" s="2">
        <f t="shared" si="3"/>
        <v>4.5</v>
      </c>
      <c r="H39" s="149">
        <f t="shared" si="5"/>
        <v>23</v>
      </c>
    </row>
    <row r="40" spans="1:8" ht="14.4" x14ac:dyDescent="0.3">
      <c r="A40" s="162" t="s">
        <v>228</v>
      </c>
      <c r="B40" s="155">
        <v>4.5</v>
      </c>
      <c r="C40" s="163">
        <v>4.5</v>
      </c>
      <c r="D40" s="2">
        <f t="shared" si="4"/>
        <v>4.5</v>
      </c>
      <c r="E40" s="2" t="str">
        <f t="shared" si="1"/>
        <v/>
      </c>
      <c r="F40" s="2" t="str">
        <f t="shared" si="2"/>
        <v>4,5</v>
      </c>
      <c r="G40" s="2">
        <f t="shared" si="3"/>
        <v>4.5</v>
      </c>
      <c r="H40" s="149">
        <f t="shared" si="5"/>
        <v>24</v>
      </c>
    </row>
    <row r="41" spans="1:8" ht="14.4" x14ac:dyDescent="0.3">
      <c r="A41" s="162" t="s">
        <v>229</v>
      </c>
      <c r="B41" s="155">
        <v>4.5</v>
      </c>
      <c r="C41" s="163">
        <v>4.5</v>
      </c>
      <c r="D41" s="2">
        <f t="shared" si="4"/>
        <v>4.5</v>
      </c>
      <c r="E41" s="2" t="str">
        <f t="shared" si="1"/>
        <v/>
      </c>
      <c r="F41" s="2" t="str">
        <f t="shared" si="2"/>
        <v>4,5</v>
      </c>
      <c r="G41" s="2">
        <f t="shared" si="3"/>
        <v>4.5</v>
      </c>
      <c r="H41" s="149">
        <f t="shared" si="5"/>
        <v>25</v>
      </c>
    </row>
    <row r="42" spans="1:8" ht="14.4" x14ac:dyDescent="0.3">
      <c r="A42" s="162" t="s">
        <v>241</v>
      </c>
      <c r="B42" s="155">
        <v>4.5</v>
      </c>
      <c r="C42" s="163">
        <v>4.5</v>
      </c>
      <c r="D42" s="2">
        <f t="shared" si="4"/>
        <v>4.5</v>
      </c>
      <c r="E42" s="2" t="str">
        <f t="shared" si="1"/>
        <v/>
      </c>
      <c r="F42" s="2" t="str">
        <f t="shared" si="2"/>
        <v>4,5</v>
      </c>
      <c r="G42" s="2">
        <f t="shared" si="3"/>
        <v>4.5</v>
      </c>
      <c r="H42" s="149">
        <f t="shared" si="5"/>
        <v>26</v>
      </c>
    </row>
    <row r="43" spans="1:8" ht="14.4" x14ac:dyDescent="0.3">
      <c r="A43" s="162" t="s">
        <v>278</v>
      </c>
      <c r="B43" s="155">
        <v>4.5</v>
      </c>
      <c r="C43" s="163">
        <v>4.5</v>
      </c>
      <c r="D43" s="2">
        <f t="shared" si="4"/>
        <v>4.5</v>
      </c>
      <c r="E43" s="2" t="str">
        <f t="shared" si="1"/>
        <v/>
      </c>
      <c r="F43" s="2" t="str">
        <f t="shared" si="2"/>
        <v>4,5</v>
      </c>
      <c r="G43" s="2">
        <f t="shared" si="3"/>
        <v>4.5</v>
      </c>
      <c r="H43" s="149">
        <f t="shared" si="5"/>
        <v>27</v>
      </c>
    </row>
    <row r="44" spans="1:8" ht="14.4" x14ac:dyDescent="0.3">
      <c r="A44" s="150" t="s">
        <v>73</v>
      </c>
      <c r="B44" s="151">
        <v>4</v>
      </c>
      <c r="C44" s="152" t="s">
        <v>74</v>
      </c>
      <c r="D44" s="2">
        <f t="shared" si="4"/>
        <v>4</v>
      </c>
      <c r="E44" s="2" t="str">
        <f t="shared" si="1"/>
        <v>*</v>
      </c>
      <c r="F44" s="2" t="str">
        <f t="shared" si="2"/>
        <v>4,0*</v>
      </c>
      <c r="G44" s="2">
        <f t="shared" si="3"/>
        <v>4.0999999999999996</v>
      </c>
      <c r="H44" s="149">
        <f t="shared" si="5"/>
        <v>28</v>
      </c>
    </row>
    <row r="45" spans="1:8" ht="14.4" x14ac:dyDescent="0.3">
      <c r="A45" s="150" t="s">
        <v>89</v>
      </c>
      <c r="B45" s="151">
        <v>4.5</v>
      </c>
      <c r="C45" s="152" t="s">
        <v>74</v>
      </c>
      <c r="D45" s="2">
        <f t="shared" si="4"/>
        <v>4</v>
      </c>
      <c r="E45" s="2" t="str">
        <f t="shared" si="1"/>
        <v>*</v>
      </c>
      <c r="F45" s="2" t="str">
        <f t="shared" si="2"/>
        <v>4,0*</v>
      </c>
      <c r="G45" s="2">
        <f t="shared" si="3"/>
        <v>4.0999999999999996</v>
      </c>
      <c r="H45" s="149">
        <f t="shared" si="5"/>
        <v>29</v>
      </c>
    </row>
    <row r="46" spans="1:8" ht="14.4" x14ac:dyDescent="0.3">
      <c r="A46" s="150" t="s">
        <v>159</v>
      </c>
      <c r="B46" s="151">
        <v>4</v>
      </c>
      <c r="C46" s="152" t="s">
        <v>74</v>
      </c>
      <c r="D46" s="2">
        <f t="shared" si="4"/>
        <v>4</v>
      </c>
      <c r="E46" s="2" t="str">
        <f t="shared" si="1"/>
        <v>*</v>
      </c>
      <c r="F46" s="2" t="str">
        <f t="shared" si="2"/>
        <v>4,0*</v>
      </c>
      <c r="G46" s="2">
        <f t="shared" si="3"/>
        <v>4.0999999999999996</v>
      </c>
      <c r="H46" s="149">
        <f t="shared" si="5"/>
        <v>30</v>
      </c>
    </row>
    <row r="47" spans="1:8" ht="14.4" x14ac:dyDescent="0.3">
      <c r="A47" s="150" t="s">
        <v>49</v>
      </c>
      <c r="B47" s="151">
        <v>4</v>
      </c>
      <c r="C47" s="152">
        <v>4</v>
      </c>
      <c r="D47" s="2">
        <f t="shared" ref="D47" si="6">VALUE(SUBSTITUTE(C47, "*", ""))</f>
        <v>4</v>
      </c>
      <c r="E47" s="2" t="str">
        <f t="shared" si="1"/>
        <v/>
      </c>
      <c r="F47" s="2" t="str">
        <f t="shared" ref="F47" si="7">TEXT(D47,"0,0") &amp; E47</f>
        <v>4,0</v>
      </c>
      <c r="G47" s="2">
        <f t="shared" ref="G47" si="8">IF(E47="",D47,D47+0.1)</f>
        <v>4</v>
      </c>
    </row>
    <row r="48" spans="1:8" ht="14.4" x14ac:dyDescent="0.3">
      <c r="A48" s="150" t="s">
        <v>52</v>
      </c>
      <c r="B48" s="151">
        <v>3.5</v>
      </c>
      <c r="C48" s="152">
        <v>4</v>
      </c>
      <c r="D48" s="2">
        <f t="shared" ref="D48:D79" si="9">VALUE(SUBSTITUTE(C48, "*", ""))</f>
        <v>4</v>
      </c>
      <c r="E48" s="2" t="str">
        <f t="shared" si="1"/>
        <v/>
      </c>
      <c r="F48" s="2" t="str">
        <f t="shared" ref="F48:F79" si="10">TEXT(D48,"0,0") &amp; E48</f>
        <v>4,0</v>
      </c>
      <c r="G48" s="2">
        <f t="shared" ref="G48:G79" si="11">IF(E48="",D48,D48+0.1)</f>
        <v>4</v>
      </c>
      <c r="H48" s="149">
        <f>H46+1</f>
        <v>31</v>
      </c>
    </row>
    <row r="49" spans="1:8" ht="14.4" x14ac:dyDescent="0.3">
      <c r="A49" s="150" t="s">
        <v>63</v>
      </c>
      <c r="B49" s="151">
        <v>4</v>
      </c>
      <c r="C49" s="152">
        <v>4</v>
      </c>
      <c r="D49" s="2">
        <f t="shared" si="9"/>
        <v>4</v>
      </c>
      <c r="E49" s="2" t="str">
        <f t="shared" si="1"/>
        <v/>
      </c>
      <c r="F49" s="2" t="str">
        <f t="shared" si="10"/>
        <v>4,0</v>
      </c>
      <c r="G49" s="2">
        <f t="shared" si="11"/>
        <v>4</v>
      </c>
      <c r="H49" s="149">
        <f t="shared" si="5"/>
        <v>32</v>
      </c>
    </row>
    <row r="50" spans="1:8" ht="14.4" x14ac:dyDescent="0.3">
      <c r="A50" s="150" t="s">
        <v>67</v>
      </c>
      <c r="B50" s="151">
        <v>4</v>
      </c>
      <c r="C50" s="152">
        <v>4</v>
      </c>
      <c r="D50" s="2">
        <f t="shared" si="9"/>
        <v>4</v>
      </c>
      <c r="E50" s="2" t="str">
        <f t="shared" si="1"/>
        <v/>
      </c>
      <c r="F50" s="2" t="str">
        <f t="shared" si="10"/>
        <v>4,0</v>
      </c>
      <c r="G50" s="2">
        <f t="shared" si="11"/>
        <v>4</v>
      </c>
      <c r="H50" s="149">
        <f t="shared" si="5"/>
        <v>33</v>
      </c>
    </row>
    <row r="51" spans="1:8" ht="14.4" x14ac:dyDescent="0.3">
      <c r="A51" s="150" t="s">
        <v>70</v>
      </c>
      <c r="B51" s="151">
        <v>3</v>
      </c>
      <c r="C51" s="153">
        <v>4</v>
      </c>
      <c r="D51" s="2">
        <f t="shared" si="9"/>
        <v>4</v>
      </c>
      <c r="E51" s="2" t="str">
        <f t="shared" si="1"/>
        <v/>
      </c>
      <c r="F51" s="2" t="str">
        <f t="shared" si="10"/>
        <v>4,0</v>
      </c>
      <c r="G51" s="2">
        <f t="shared" si="11"/>
        <v>4</v>
      </c>
      <c r="H51" s="149">
        <f t="shared" si="5"/>
        <v>34</v>
      </c>
    </row>
    <row r="52" spans="1:8" ht="14.4" x14ac:dyDescent="0.3">
      <c r="A52" s="150" t="s">
        <v>75</v>
      </c>
      <c r="B52" s="151">
        <v>4</v>
      </c>
      <c r="C52" s="152">
        <v>4</v>
      </c>
      <c r="D52" s="2">
        <f t="shared" si="9"/>
        <v>4</v>
      </c>
      <c r="E52" s="2" t="str">
        <f t="shared" si="1"/>
        <v/>
      </c>
      <c r="F52" s="2" t="str">
        <f t="shared" si="10"/>
        <v>4,0</v>
      </c>
      <c r="G52" s="2">
        <f t="shared" si="11"/>
        <v>4</v>
      </c>
      <c r="H52" s="149">
        <f t="shared" si="5"/>
        <v>35</v>
      </c>
    </row>
    <row r="53" spans="1:8" ht="14.4" x14ac:dyDescent="0.3">
      <c r="A53" s="150" t="s">
        <v>95</v>
      </c>
      <c r="B53" s="151">
        <v>4</v>
      </c>
      <c r="C53" s="152">
        <v>4</v>
      </c>
      <c r="D53" s="2">
        <f t="shared" si="9"/>
        <v>4</v>
      </c>
      <c r="E53" s="2" t="str">
        <f t="shared" si="1"/>
        <v/>
      </c>
      <c r="F53" s="2" t="str">
        <f t="shared" si="10"/>
        <v>4,0</v>
      </c>
      <c r="G53" s="2">
        <f t="shared" si="11"/>
        <v>4</v>
      </c>
      <c r="H53" s="149">
        <f t="shared" si="5"/>
        <v>36</v>
      </c>
    </row>
    <row r="54" spans="1:8" ht="14.4" x14ac:dyDescent="0.3">
      <c r="A54" s="150" t="s">
        <v>97</v>
      </c>
      <c r="B54" s="151">
        <v>4</v>
      </c>
      <c r="C54" s="152">
        <v>4</v>
      </c>
      <c r="D54" s="2">
        <f t="shared" si="9"/>
        <v>4</v>
      </c>
      <c r="E54" s="2" t="str">
        <f t="shared" si="1"/>
        <v/>
      </c>
      <c r="F54" s="2" t="str">
        <f t="shared" si="10"/>
        <v>4,0</v>
      </c>
      <c r="G54" s="2">
        <f t="shared" si="11"/>
        <v>4</v>
      </c>
      <c r="H54" s="149">
        <f t="shared" si="5"/>
        <v>37</v>
      </c>
    </row>
    <row r="55" spans="1:8" ht="14.4" x14ac:dyDescent="0.3">
      <c r="A55" s="150" t="s">
        <v>117</v>
      </c>
      <c r="B55" s="151">
        <v>4</v>
      </c>
      <c r="C55" s="152">
        <v>4</v>
      </c>
      <c r="D55" s="2">
        <f t="shared" si="9"/>
        <v>4</v>
      </c>
      <c r="E55" s="2" t="str">
        <f t="shared" si="1"/>
        <v/>
      </c>
      <c r="F55" s="2" t="str">
        <f t="shared" si="10"/>
        <v>4,0</v>
      </c>
      <c r="G55" s="2">
        <f t="shared" si="11"/>
        <v>4</v>
      </c>
      <c r="H55" s="149">
        <f t="shared" si="5"/>
        <v>38</v>
      </c>
    </row>
    <row r="56" spans="1:8" ht="14.4" x14ac:dyDescent="0.3">
      <c r="A56" s="150" t="s">
        <v>124</v>
      </c>
      <c r="B56" s="151">
        <v>4</v>
      </c>
      <c r="C56" s="152">
        <v>4</v>
      </c>
      <c r="D56" s="2">
        <f t="shared" si="9"/>
        <v>4</v>
      </c>
      <c r="E56" s="2" t="str">
        <f t="shared" si="1"/>
        <v/>
      </c>
      <c r="F56" s="2" t="str">
        <f t="shared" si="10"/>
        <v>4,0</v>
      </c>
      <c r="G56" s="2">
        <f t="shared" si="11"/>
        <v>4</v>
      </c>
      <c r="H56" s="149">
        <f t="shared" si="5"/>
        <v>39</v>
      </c>
    </row>
    <row r="57" spans="1:8" ht="14.4" x14ac:dyDescent="0.3">
      <c r="A57" s="150" t="s">
        <v>129</v>
      </c>
      <c r="B57" s="151">
        <v>4</v>
      </c>
      <c r="C57" s="152">
        <v>4</v>
      </c>
      <c r="D57" s="2">
        <f t="shared" si="9"/>
        <v>4</v>
      </c>
      <c r="E57" s="2" t="str">
        <f t="shared" si="1"/>
        <v/>
      </c>
      <c r="F57" s="2" t="str">
        <f t="shared" si="10"/>
        <v>4,0</v>
      </c>
      <c r="G57" s="2">
        <f t="shared" si="11"/>
        <v>4</v>
      </c>
      <c r="H57" s="149">
        <f t="shared" si="5"/>
        <v>40</v>
      </c>
    </row>
    <row r="58" spans="1:8" ht="14.4" x14ac:dyDescent="0.3">
      <c r="A58" s="150" t="s">
        <v>131</v>
      </c>
      <c r="B58" s="151">
        <v>4</v>
      </c>
      <c r="C58" s="152">
        <v>4</v>
      </c>
      <c r="D58" s="2">
        <f t="shared" si="9"/>
        <v>4</v>
      </c>
      <c r="E58" s="2" t="str">
        <f t="shared" si="1"/>
        <v/>
      </c>
      <c r="F58" s="2" t="str">
        <f t="shared" si="10"/>
        <v>4,0</v>
      </c>
      <c r="G58" s="2">
        <f t="shared" si="11"/>
        <v>4</v>
      </c>
      <c r="H58" s="149">
        <f t="shared" si="5"/>
        <v>41</v>
      </c>
    </row>
    <row r="59" spans="1:8" ht="14.4" x14ac:dyDescent="0.3">
      <c r="A59" s="150" t="s">
        <v>135</v>
      </c>
      <c r="B59" s="151">
        <v>4</v>
      </c>
      <c r="C59" s="152">
        <v>4</v>
      </c>
      <c r="D59" s="2">
        <f t="shared" si="9"/>
        <v>4</v>
      </c>
      <c r="E59" s="2" t="str">
        <f t="shared" si="1"/>
        <v/>
      </c>
      <c r="F59" s="2" t="str">
        <f t="shared" si="10"/>
        <v>4,0</v>
      </c>
      <c r="G59" s="2">
        <f t="shared" si="11"/>
        <v>4</v>
      </c>
      <c r="H59" s="149">
        <f t="shared" si="5"/>
        <v>42</v>
      </c>
    </row>
    <row r="60" spans="1:8" ht="14.4" x14ac:dyDescent="0.3">
      <c r="A60" s="150" t="s">
        <v>140</v>
      </c>
      <c r="B60" s="151">
        <v>4</v>
      </c>
      <c r="C60" s="152">
        <v>4</v>
      </c>
      <c r="D60" s="2">
        <f t="shared" si="9"/>
        <v>4</v>
      </c>
      <c r="E60" s="2" t="str">
        <f t="shared" si="1"/>
        <v/>
      </c>
      <c r="F60" s="2" t="str">
        <f t="shared" si="10"/>
        <v>4,0</v>
      </c>
      <c r="G60" s="2">
        <f t="shared" si="11"/>
        <v>4</v>
      </c>
      <c r="H60" s="149">
        <f t="shared" si="5"/>
        <v>43</v>
      </c>
    </row>
    <row r="61" spans="1:8" ht="14.4" x14ac:dyDescent="0.3">
      <c r="A61" s="150" t="s">
        <v>142</v>
      </c>
      <c r="B61" s="151">
        <v>3</v>
      </c>
      <c r="C61" s="153">
        <v>4</v>
      </c>
      <c r="D61" s="2">
        <f t="shared" si="9"/>
        <v>4</v>
      </c>
      <c r="E61" s="2" t="str">
        <f t="shared" si="1"/>
        <v/>
      </c>
      <c r="F61" s="2" t="str">
        <f t="shared" si="10"/>
        <v>4,0</v>
      </c>
      <c r="G61" s="2">
        <f t="shared" si="11"/>
        <v>4</v>
      </c>
      <c r="H61" s="149">
        <f t="shared" si="5"/>
        <v>44</v>
      </c>
    </row>
    <row r="62" spans="1:8" ht="14.4" x14ac:dyDescent="0.3">
      <c r="A62" s="150" t="s">
        <v>150</v>
      </c>
      <c r="B62" s="151">
        <v>4</v>
      </c>
      <c r="C62" s="152">
        <v>4</v>
      </c>
      <c r="D62" s="2">
        <f t="shared" si="9"/>
        <v>4</v>
      </c>
      <c r="E62" s="2" t="str">
        <f t="shared" si="1"/>
        <v/>
      </c>
      <c r="F62" s="2" t="str">
        <f t="shared" si="10"/>
        <v>4,0</v>
      </c>
      <c r="G62" s="2">
        <f t="shared" si="11"/>
        <v>4</v>
      </c>
      <c r="H62" s="149">
        <f t="shared" si="5"/>
        <v>45</v>
      </c>
    </row>
    <row r="63" spans="1:8" ht="14.4" x14ac:dyDescent="0.3">
      <c r="A63" s="150" t="s">
        <v>154</v>
      </c>
      <c r="B63" s="151">
        <v>4.5</v>
      </c>
      <c r="C63" s="152">
        <v>4</v>
      </c>
      <c r="D63" s="2">
        <f t="shared" si="9"/>
        <v>4</v>
      </c>
      <c r="E63" s="2" t="str">
        <f t="shared" si="1"/>
        <v/>
      </c>
      <c r="F63" s="2" t="str">
        <f t="shared" si="10"/>
        <v>4,0</v>
      </c>
      <c r="G63" s="2">
        <f t="shared" si="11"/>
        <v>4</v>
      </c>
      <c r="H63" s="149">
        <f t="shared" si="5"/>
        <v>46</v>
      </c>
    </row>
    <row r="64" spans="1:8" ht="14.4" x14ac:dyDescent="0.3">
      <c r="A64" s="150" t="s">
        <v>158</v>
      </c>
      <c r="B64" s="151">
        <v>4</v>
      </c>
      <c r="C64" s="152">
        <v>4</v>
      </c>
      <c r="D64" s="2">
        <f t="shared" si="9"/>
        <v>4</v>
      </c>
      <c r="E64" s="2" t="str">
        <f t="shared" si="1"/>
        <v/>
      </c>
      <c r="F64" s="2" t="str">
        <f t="shared" si="10"/>
        <v>4,0</v>
      </c>
      <c r="G64" s="2">
        <f t="shared" si="11"/>
        <v>4</v>
      </c>
      <c r="H64" s="149">
        <f t="shared" si="5"/>
        <v>47</v>
      </c>
    </row>
    <row r="65" spans="1:8" ht="14.4" x14ac:dyDescent="0.3">
      <c r="A65" s="162" t="s">
        <v>177</v>
      </c>
      <c r="B65" s="155">
        <v>4</v>
      </c>
      <c r="C65" s="163">
        <v>4</v>
      </c>
      <c r="D65" s="2">
        <f t="shared" si="9"/>
        <v>4</v>
      </c>
      <c r="E65" s="2" t="str">
        <f t="shared" si="1"/>
        <v/>
      </c>
      <c r="F65" s="2" t="str">
        <f t="shared" si="10"/>
        <v>4,0</v>
      </c>
      <c r="G65" s="2">
        <f t="shared" si="11"/>
        <v>4</v>
      </c>
      <c r="H65" s="149">
        <f t="shared" si="5"/>
        <v>48</v>
      </c>
    </row>
    <row r="66" spans="1:8" ht="14.4" x14ac:dyDescent="0.3">
      <c r="A66" s="162" t="s">
        <v>178</v>
      </c>
      <c r="B66" s="155">
        <v>4</v>
      </c>
      <c r="C66" s="163">
        <v>4</v>
      </c>
      <c r="D66" s="2">
        <f t="shared" si="9"/>
        <v>4</v>
      </c>
      <c r="E66" s="2" t="str">
        <f t="shared" si="1"/>
        <v/>
      </c>
      <c r="F66" s="2" t="str">
        <f t="shared" si="10"/>
        <v>4,0</v>
      </c>
      <c r="G66" s="2">
        <f t="shared" si="11"/>
        <v>4</v>
      </c>
      <c r="H66" s="149">
        <f t="shared" si="5"/>
        <v>49</v>
      </c>
    </row>
    <row r="67" spans="1:8" ht="14.4" x14ac:dyDescent="0.3">
      <c r="A67" s="162" t="s">
        <v>183</v>
      </c>
      <c r="B67" s="155">
        <v>4</v>
      </c>
      <c r="C67" s="163">
        <v>4</v>
      </c>
      <c r="D67" s="2">
        <f t="shared" si="9"/>
        <v>4</v>
      </c>
      <c r="E67" s="2" t="str">
        <f t="shared" si="1"/>
        <v/>
      </c>
      <c r="F67" s="2" t="str">
        <f t="shared" si="10"/>
        <v>4,0</v>
      </c>
      <c r="G67" s="2">
        <f t="shared" si="11"/>
        <v>4</v>
      </c>
      <c r="H67" s="149">
        <f t="shared" si="5"/>
        <v>50</v>
      </c>
    </row>
    <row r="68" spans="1:8" ht="14.4" x14ac:dyDescent="0.3">
      <c r="A68" s="162" t="s">
        <v>185</v>
      </c>
      <c r="B68" s="155">
        <v>4</v>
      </c>
      <c r="C68" s="163">
        <v>4</v>
      </c>
      <c r="D68" s="2">
        <f t="shared" si="9"/>
        <v>4</v>
      </c>
      <c r="E68" s="2" t="str">
        <f t="shared" si="1"/>
        <v/>
      </c>
      <c r="F68" s="2" t="str">
        <f t="shared" si="10"/>
        <v>4,0</v>
      </c>
      <c r="G68" s="2">
        <f t="shared" si="11"/>
        <v>4</v>
      </c>
      <c r="H68" s="149">
        <f t="shared" si="5"/>
        <v>51</v>
      </c>
    </row>
    <row r="69" spans="1:8" ht="14.4" x14ac:dyDescent="0.3">
      <c r="A69" s="162" t="s">
        <v>195</v>
      </c>
      <c r="B69" s="155">
        <v>4</v>
      </c>
      <c r="C69" s="163">
        <v>4</v>
      </c>
      <c r="D69" s="2">
        <f t="shared" si="9"/>
        <v>4</v>
      </c>
      <c r="E69" s="2" t="str">
        <f t="shared" ref="E69:E132" si="12">IF(IFERROR(FIND("*",C69),0)&gt;0,"*","")</f>
        <v/>
      </c>
      <c r="F69" s="2" t="str">
        <f t="shared" si="10"/>
        <v>4,0</v>
      </c>
      <c r="G69" s="2">
        <f t="shared" si="11"/>
        <v>4</v>
      </c>
      <c r="H69" s="149">
        <f t="shared" si="5"/>
        <v>52</v>
      </c>
    </row>
    <row r="70" spans="1:8" ht="14.4" x14ac:dyDescent="0.3">
      <c r="A70" s="162" t="s">
        <v>205</v>
      </c>
      <c r="B70" s="155">
        <v>4</v>
      </c>
      <c r="C70" s="163">
        <v>4</v>
      </c>
      <c r="D70" s="2">
        <f t="shared" si="9"/>
        <v>4</v>
      </c>
      <c r="E70" s="2" t="str">
        <f t="shared" si="12"/>
        <v/>
      </c>
      <c r="F70" s="2" t="str">
        <f t="shared" si="10"/>
        <v>4,0</v>
      </c>
      <c r="G70" s="2">
        <f t="shared" si="11"/>
        <v>4</v>
      </c>
      <c r="H70" s="149">
        <f t="shared" si="5"/>
        <v>53</v>
      </c>
    </row>
    <row r="71" spans="1:8" ht="14.4" x14ac:dyDescent="0.3">
      <c r="A71" s="162" t="s">
        <v>224</v>
      </c>
      <c r="B71" s="155">
        <v>4</v>
      </c>
      <c r="C71" s="163">
        <v>4</v>
      </c>
      <c r="D71" s="2">
        <f t="shared" si="9"/>
        <v>4</v>
      </c>
      <c r="E71" s="2" t="str">
        <f t="shared" si="12"/>
        <v/>
      </c>
      <c r="F71" s="2" t="str">
        <f t="shared" si="10"/>
        <v>4,0</v>
      </c>
      <c r="G71" s="2">
        <f t="shared" si="11"/>
        <v>4</v>
      </c>
      <c r="H71" s="149">
        <f t="shared" si="5"/>
        <v>54</v>
      </c>
    </row>
    <row r="72" spans="1:8" ht="14.4" x14ac:dyDescent="0.3">
      <c r="A72" s="162" t="s">
        <v>226</v>
      </c>
      <c r="B72" s="155">
        <v>4</v>
      </c>
      <c r="C72" s="163">
        <v>4</v>
      </c>
      <c r="D72" s="2">
        <f t="shared" si="9"/>
        <v>4</v>
      </c>
      <c r="E72" s="2" t="str">
        <f t="shared" si="12"/>
        <v/>
      </c>
      <c r="F72" s="2" t="str">
        <f t="shared" si="10"/>
        <v>4,0</v>
      </c>
      <c r="G72" s="2">
        <f t="shared" si="11"/>
        <v>4</v>
      </c>
      <c r="H72" s="149">
        <f t="shared" si="5"/>
        <v>55</v>
      </c>
    </row>
    <row r="73" spans="1:8" ht="14.4" x14ac:dyDescent="0.3">
      <c r="A73" s="162" t="s">
        <v>253</v>
      </c>
      <c r="B73" s="155">
        <v>3</v>
      </c>
      <c r="C73" s="163">
        <v>4</v>
      </c>
      <c r="D73" s="2">
        <f t="shared" si="9"/>
        <v>4</v>
      </c>
      <c r="E73" s="2" t="str">
        <f t="shared" si="12"/>
        <v/>
      </c>
      <c r="F73" s="2" t="str">
        <f t="shared" si="10"/>
        <v>4,0</v>
      </c>
      <c r="G73" s="2">
        <f t="shared" si="11"/>
        <v>4</v>
      </c>
      <c r="H73" s="149">
        <f t="shared" si="5"/>
        <v>56</v>
      </c>
    </row>
    <row r="74" spans="1:8" ht="14.4" x14ac:dyDescent="0.3">
      <c r="A74" s="162" t="s">
        <v>255</v>
      </c>
      <c r="B74" s="155">
        <v>4</v>
      </c>
      <c r="C74" s="163">
        <v>4</v>
      </c>
      <c r="D74" s="2">
        <f t="shared" si="9"/>
        <v>4</v>
      </c>
      <c r="E74" s="2" t="str">
        <f t="shared" si="12"/>
        <v/>
      </c>
      <c r="F74" s="2" t="str">
        <f t="shared" si="10"/>
        <v>4,0</v>
      </c>
      <c r="G74" s="2">
        <f t="shared" si="11"/>
        <v>4</v>
      </c>
      <c r="H74" s="149">
        <f t="shared" si="5"/>
        <v>57</v>
      </c>
    </row>
    <row r="75" spans="1:8" ht="14.4" x14ac:dyDescent="0.3">
      <c r="A75" s="162" t="s">
        <v>259</v>
      </c>
      <c r="B75" s="155">
        <v>4</v>
      </c>
      <c r="C75" s="163">
        <v>4</v>
      </c>
      <c r="D75" s="2">
        <f t="shared" si="9"/>
        <v>4</v>
      </c>
      <c r="E75" s="2" t="str">
        <f t="shared" si="12"/>
        <v/>
      </c>
      <c r="F75" s="2" t="str">
        <f t="shared" si="10"/>
        <v>4,0</v>
      </c>
      <c r="G75" s="2">
        <f t="shared" si="11"/>
        <v>4</v>
      </c>
      <c r="H75" s="149">
        <f t="shared" si="5"/>
        <v>58</v>
      </c>
    </row>
    <row r="76" spans="1:8" ht="14.4" x14ac:dyDescent="0.3">
      <c r="A76" s="162" t="s">
        <v>150</v>
      </c>
      <c r="B76" s="155">
        <v>4</v>
      </c>
      <c r="C76" s="163">
        <v>4</v>
      </c>
      <c r="D76" s="2">
        <f t="shared" si="9"/>
        <v>4</v>
      </c>
      <c r="E76" s="2" t="str">
        <f t="shared" si="12"/>
        <v/>
      </c>
      <c r="F76" s="2" t="str">
        <f t="shared" si="10"/>
        <v>4,0</v>
      </c>
      <c r="G76" s="2">
        <f t="shared" si="11"/>
        <v>4</v>
      </c>
      <c r="H76" s="149">
        <f t="shared" si="5"/>
        <v>59</v>
      </c>
    </row>
    <row r="77" spans="1:8" ht="14.4" x14ac:dyDescent="0.3">
      <c r="A77" s="162" t="s">
        <v>154</v>
      </c>
      <c r="B77" s="155">
        <v>4.5</v>
      </c>
      <c r="C77" s="163">
        <v>4</v>
      </c>
      <c r="D77" s="2">
        <f t="shared" si="9"/>
        <v>4</v>
      </c>
      <c r="E77" s="2" t="str">
        <f t="shared" si="12"/>
        <v/>
      </c>
      <c r="F77" s="2" t="str">
        <f t="shared" si="10"/>
        <v>4,0</v>
      </c>
      <c r="G77" s="2">
        <f t="shared" si="11"/>
        <v>4</v>
      </c>
      <c r="H77" s="149">
        <f t="shared" si="5"/>
        <v>60</v>
      </c>
    </row>
    <row r="78" spans="1:8" ht="14.4" x14ac:dyDescent="0.3">
      <c r="A78" s="162" t="s">
        <v>271</v>
      </c>
      <c r="B78" s="155">
        <v>4</v>
      </c>
      <c r="C78" s="164">
        <v>4</v>
      </c>
      <c r="D78" s="2">
        <f t="shared" si="9"/>
        <v>4</v>
      </c>
      <c r="E78" s="2" t="str">
        <f t="shared" si="12"/>
        <v/>
      </c>
      <c r="F78" s="2" t="str">
        <f t="shared" si="10"/>
        <v>4,0</v>
      </c>
      <c r="G78" s="2">
        <f t="shared" si="11"/>
        <v>4</v>
      </c>
      <c r="H78" s="149">
        <f t="shared" si="5"/>
        <v>61</v>
      </c>
    </row>
    <row r="79" spans="1:8" ht="14.4" x14ac:dyDescent="0.3">
      <c r="A79" s="162" t="s">
        <v>277</v>
      </c>
      <c r="B79" s="155">
        <v>4.5</v>
      </c>
      <c r="C79" s="163">
        <v>4</v>
      </c>
      <c r="D79" s="2">
        <f t="shared" si="9"/>
        <v>4</v>
      </c>
      <c r="E79" s="2" t="str">
        <f t="shared" si="12"/>
        <v/>
      </c>
      <c r="F79" s="2" t="str">
        <f t="shared" si="10"/>
        <v>4,0</v>
      </c>
      <c r="G79" s="2">
        <f t="shared" si="11"/>
        <v>4</v>
      </c>
      <c r="H79" s="149">
        <f t="shared" si="5"/>
        <v>62</v>
      </c>
    </row>
    <row r="80" spans="1:8" ht="14.4" x14ac:dyDescent="0.3">
      <c r="A80" s="162" t="s">
        <v>280</v>
      </c>
      <c r="B80" s="155">
        <v>3.5</v>
      </c>
      <c r="C80" s="164">
        <v>4</v>
      </c>
      <c r="D80" s="2">
        <f t="shared" ref="D80:D111" si="13">VALUE(SUBSTITUTE(C80, "*", ""))</f>
        <v>4</v>
      </c>
      <c r="E80" s="2" t="str">
        <f t="shared" si="12"/>
        <v/>
      </c>
      <c r="F80" s="2" t="str">
        <f t="shared" ref="F80:F111" si="14">TEXT(D80,"0,0") &amp; E80</f>
        <v>4,0</v>
      </c>
      <c r="G80" s="2">
        <f t="shared" ref="G80:G111" si="15">IF(E80="",D80,D80+0.1)</f>
        <v>4</v>
      </c>
      <c r="H80" s="149">
        <f t="shared" si="5"/>
        <v>63</v>
      </c>
    </row>
    <row r="81" spans="1:8" ht="14.4" x14ac:dyDescent="0.3">
      <c r="A81" s="162" t="s">
        <v>282</v>
      </c>
      <c r="B81" s="155">
        <v>4</v>
      </c>
      <c r="C81" s="163">
        <v>4</v>
      </c>
      <c r="D81" s="2">
        <f t="shared" si="13"/>
        <v>4</v>
      </c>
      <c r="E81" s="2" t="str">
        <f t="shared" si="12"/>
        <v/>
      </c>
      <c r="F81" s="2" t="str">
        <f t="shared" si="14"/>
        <v>4,0</v>
      </c>
      <c r="G81" s="2">
        <f t="shared" si="15"/>
        <v>4</v>
      </c>
      <c r="H81" s="149">
        <f t="shared" si="5"/>
        <v>64</v>
      </c>
    </row>
    <row r="82" spans="1:8" ht="14.4" x14ac:dyDescent="0.3">
      <c r="A82" s="162" t="s">
        <v>283</v>
      </c>
      <c r="B82" s="155">
        <v>4</v>
      </c>
      <c r="C82" s="163">
        <v>4</v>
      </c>
      <c r="D82" s="2">
        <f t="shared" si="13"/>
        <v>4</v>
      </c>
      <c r="E82" s="2" t="str">
        <f t="shared" si="12"/>
        <v/>
      </c>
      <c r="F82" s="2" t="str">
        <f t="shared" si="14"/>
        <v>4,0</v>
      </c>
      <c r="G82" s="2">
        <f t="shared" si="15"/>
        <v>4</v>
      </c>
      <c r="H82" s="149">
        <f t="shared" si="5"/>
        <v>65</v>
      </c>
    </row>
    <row r="83" spans="1:8" ht="14.4" x14ac:dyDescent="0.3">
      <c r="A83" s="162" t="s">
        <v>285</v>
      </c>
      <c r="B83" s="155">
        <v>4</v>
      </c>
      <c r="C83" s="164">
        <v>4</v>
      </c>
      <c r="D83" s="2">
        <f t="shared" si="13"/>
        <v>4</v>
      </c>
      <c r="E83" s="2" t="str">
        <f t="shared" si="12"/>
        <v/>
      </c>
      <c r="F83" s="2" t="str">
        <f t="shared" si="14"/>
        <v>4,0</v>
      </c>
      <c r="G83" s="2">
        <f t="shared" si="15"/>
        <v>4</v>
      </c>
      <c r="H83" s="149">
        <f t="shared" si="5"/>
        <v>66</v>
      </c>
    </row>
    <row r="84" spans="1:8" ht="14.4" x14ac:dyDescent="0.3">
      <c r="A84" s="150" t="s">
        <v>60</v>
      </c>
      <c r="B84" s="151">
        <v>4</v>
      </c>
      <c r="C84" s="152" t="s">
        <v>61</v>
      </c>
      <c r="D84" s="2">
        <f t="shared" si="13"/>
        <v>3.5</v>
      </c>
      <c r="E84" s="2" t="str">
        <f t="shared" si="12"/>
        <v>*</v>
      </c>
      <c r="F84" s="2" t="str">
        <f t="shared" si="14"/>
        <v>3,5*</v>
      </c>
      <c r="G84" s="2">
        <f t="shared" si="15"/>
        <v>3.6</v>
      </c>
      <c r="H84" s="149">
        <f t="shared" ref="H84:H147" si="16">H83+1</f>
        <v>67</v>
      </c>
    </row>
    <row r="85" spans="1:8" ht="14.4" x14ac:dyDescent="0.3">
      <c r="A85" s="150" t="s">
        <v>77</v>
      </c>
      <c r="B85" s="151">
        <v>4</v>
      </c>
      <c r="C85" s="152" t="s">
        <v>61</v>
      </c>
      <c r="D85" s="2">
        <f t="shared" si="13"/>
        <v>3.5</v>
      </c>
      <c r="E85" s="2" t="str">
        <f t="shared" si="12"/>
        <v>*</v>
      </c>
      <c r="F85" s="2" t="str">
        <f t="shared" si="14"/>
        <v>3,5*</v>
      </c>
      <c r="G85" s="2">
        <f t="shared" si="15"/>
        <v>3.6</v>
      </c>
      <c r="H85" s="149">
        <f t="shared" si="16"/>
        <v>68</v>
      </c>
    </row>
    <row r="86" spans="1:8" ht="14.4" x14ac:dyDescent="0.3">
      <c r="A86" s="150" t="s">
        <v>91</v>
      </c>
      <c r="B86" s="151">
        <v>3</v>
      </c>
      <c r="C86" s="153" t="s">
        <v>61</v>
      </c>
      <c r="D86" s="2">
        <f t="shared" si="13"/>
        <v>3.5</v>
      </c>
      <c r="E86" s="2" t="str">
        <f t="shared" si="12"/>
        <v>*</v>
      </c>
      <c r="F86" s="2" t="str">
        <f t="shared" si="14"/>
        <v>3,5*</v>
      </c>
      <c r="G86" s="2">
        <f t="shared" si="15"/>
        <v>3.6</v>
      </c>
      <c r="H86" s="149">
        <f t="shared" si="16"/>
        <v>69</v>
      </c>
    </row>
    <row r="87" spans="1:8" ht="14.4" x14ac:dyDescent="0.3">
      <c r="A87" s="150" t="s">
        <v>100</v>
      </c>
      <c r="B87" s="151">
        <v>3.5</v>
      </c>
      <c r="C87" s="152" t="s">
        <v>61</v>
      </c>
      <c r="D87" s="2">
        <f t="shared" si="13"/>
        <v>3.5</v>
      </c>
      <c r="E87" s="2" t="str">
        <f t="shared" si="12"/>
        <v>*</v>
      </c>
      <c r="F87" s="2" t="str">
        <f t="shared" si="14"/>
        <v>3,5*</v>
      </c>
      <c r="G87" s="2">
        <f t="shared" si="15"/>
        <v>3.6</v>
      </c>
      <c r="H87" s="149">
        <f t="shared" si="16"/>
        <v>70</v>
      </c>
    </row>
    <row r="88" spans="1:8" ht="14.4" x14ac:dyDescent="0.3">
      <c r="A88" s="150" t="s">
        <v>110</v>
      </c>
      <c r="B88" s="151">
        <v>3.5</v>
      </c>
      <c r="C88" s="152" t="s">
        <v>61</v>
      </c>
      <c r="D88" s="2">
        <f t="shared" si="13"/>
        <v>3.5</v>
      </c>
      <c r="E88" s="2" t="str">
        <f t="shared" si="12"/>
        <v>*</v>
      </c>
      <c r="F88" s="2" t="str">
        <f t="shared" si="14"/>
        <v>3,5*</v>
      </c>
      <c r="G88" s="2">
        <f t="shared" si="15"/>
        <v>3.6</v>
      </c>
      <c r="H88" s="149">
        <f t="shared" si="16"/>
        <v>71</v>
      </c>
    </row>
    <row r="89" spans="1:8" ht="14.4" x14ac:dyDescent="0.3">
      <c r="A89" s="150" t="s">
        <v>119</v>
      </c>
      <c r="B89" s="151">
        <v>3.5</v>
      </c>
      <c r="C89" s="152" t="s">
        <v>61</v>
      </c>
      <c r="D89" s="2">
        <f t="shared" si="13"/>
        <v>3.5</v>
      </c>
      <c r="E89" s="2" t="str">
        <f t="shared" si="12"/>
        <v>*</v>
      </c>
      <c r="F89" s="2" t="str">
        <f t="shared" si="14"/>
        <v>3,5*</v>
      </c>
      <c r="G89" s="2">
        <f t="shared" si="15"/>
        <v>3.6</v>
      </c>
      <c r="H89" s="149">
        <f t="shared" si="16"/>
        <v>72</v>
      </c>
    </row>
    <row r="90" spans="1:8" ht="14.4" x14ac:dyDescent="0.3">
      <c r="A90" s="150" t="s">
        <v>54</v>
      </c>
      <c r="B90" s="151">
        <v>3.5</v>
      </c>
      <c r="C90" s="152">
        <v>3.5</v>
      </c>
      <c r="D90" s="2">
        <f t="shared" si="13"/>
        <v>3.5</v>
      </c>
      <c r="E90" s="2" t="str">
        <f t="shared" si="12"/>
        <v/>
      </c>
      <c r="F90" s="2" t="str">
        <f t="shared" si="14"/>
        <v>3,5</v>
      </c>
      <c r="G90" s="2">
        <f t="shared" si="15"/>
        <v>3.5</v>
      </c>
      <c r="H90" s="149">
        <f t="shared" si="16"/>
        <v>73</v>
      </c>
    </row>
    <row r="91" spans="1:8" ht="14.4" x14ac:dyDescent="0.3">
      <c r="A91" s="150" t="s">
        <v>56</v>
      </c>
      <c r="B91" s="151">
        <v>3.5</v>
      </c>
      <c r="C91" s="152">
        <v>3.5</v>
      </c>
      <c r="D91" s="2">
        <f t="shared" si="13"/>
        <v>3.5</v>
      </c>
      <c r="E91" s="2" t="str">
        <f t="shared" si="12"/>
        <v/>
      </c>
      <c r="F91" s="2" t="str">
        <f t="shared" si="14"/>
        <v>3,5</v>
      </c>
      <c r="G91" s="2">
        <f t="shared" si="15"/>
        <v>3.5</v>
      </c>
      <c r="H91" s="149">
        <f t="shared" si="16"/>
        <v>74</v>
      </c>
    </row>
    <row r="92" spans="1:8" ht="14.4" x14ac:dyDescent="0.3">
      <c r="A92" s="150" t="s">
        <v>58</v>
      </c>
      <c r="B92" s="151">
        <v>3.5</v>
      </c>
      <c r="C92" s="152">
        <v>3.5</v>
      </c>
      <c r="D92" s="2">
        <f t="shared" si="13"/>
        <v>3.5</v>
      </c>
      <c r="E92" s="2" t="str">
        <f t="shared" si="12"/>
        <v/>
      </c>
      <c r="F92" s="2" t="str">
        <f t="shared" si="14"/>
        <v>3,5</v>
      </c>
      <c r="G92" s="2">
        <f t="shared" si="15"/>
        <v>3.5</v>
      </c>
      <c r="H92" s="149">
        <f t="shared" si="16"/>
        <v>75</v>
      </c>
    </row>
    <row r="93" spans="1:8" ht="14.4" x14ac:dyDescent="0.3">
      <c r="A93" s="150" t="s">
        <v>59</v>
      </c>
      <c r="B93" s="151">
        <v>3.5</v>
      </c>
      <c r="C93" s="153">
        <v>3.5</v>
      </c>
      <c r="D93" s="2">
        <f t="shared" si="13"/>
        <v>3.5</v>
      </c>
      <c r="E93" s="2" t="str">
        <f t="shared" si="12"/>
        <v/>
      </c>
      <c r="F93" s="2" t="str">
        <f t="shared" si="14"/>
        <v>3,5</v>
      </c>
      <c r="G93" s="2">
        <f t="shared" si="15"/>
        <v>3.5</v>
      </c>
      <c r="H93" s="149">
        <f t="shared" si="16"/>
        <v>76</v>
      </c>
    </row>
    <row r="94" spans="1:8" ht="14.4" x14ac:dyDescent="0.3">
      <c r="A94" s="150" t="s">
        <v>62</v>
      </c>
      <c r="B94" s="151">
        <v>3.5</v>
      </c>
      <c r="C94" s="153">
        <v>3.5</v>
      </c>
      <c r="D94" s="2">
        <f t="shared" si="13"/>
        <v>3.5</v>
      </c>
      <c r="E94" s="2" t="str">
        <f t="shared" si="12"/>
        <v/>
      </c>
      <c r="F94" s="2" t="str">
        <f t="shared" si="14"/>
        <v>3,5</v>
      </c>
      <c r="G94" s="2">
        <f t="shared" si="15"/>
        <v>3.5</v>
      </c>
      <c r="H94" s="149">
        <f t="shared" si="16"/>
        <v>77</v>
      </c>
    </row>
    <row r="95" spans="1:8" ht="14.4" x14ac:dyDescent="0.3">
      <c r="A95" s="150" t="s">
        <v>64</v>
      </c>
      <c r="B95" s="151">
        <v>3.5</v>
      </c>
      <c r="C95" s="153">
        <v>3.5</v>
      </c>
      <c r="D95" s="2">
        <f t="shared" si="13"/>
        <v>3.5</v>
      </c>
      <c r="E95" s="2" t="str">
        <f t="shared" si="12"/>
        <v/>
      </c>
      <c r="F95" s="2" t="str">
        <f t="shared" si="14"/>
        <v>3,5</v>
      </c>
      <c r="G95" s="2">
        <f t="shared" si="15"/>
        <v>3.5</v>
      </c>
      <c r="H95" s="149">
        <f t="shared" si="16"/>
        <v>78</v>
      </c>
    </row>
    <row r="96" spans="1:8" ht="14.4" x14ac:dyDescent="0.3">
      <c r="A96" s="150" t="s">
        <v>69</v>
      </c>
      <c r="B96" s="151">
        <v>3</v>
      </c>
      <c r="C96" s="153">
        <v>3.5</v>
      </c>
      <c r="D96" s="2">
        <f t="shared" si="13"/>
        <v>3.5</v>
      </c>
      <c r="E96" s="2" t="str">
        <f t="shared" si="12"/>
        <v/>
      </c>
      <c r="F96" s="2" t="str">
        <f t="shared" si="14"/>
        <v>3,5</v>
      </c>
      <c r="G96" s="2">
        <f t="shared" si="15"/>
        <v>3.5</v>
      </c>
      <c r="H96" s="149">
        <f t="shared" si="16"/>
        <v>79</v>
      </c>
    </row>
    <row r="97" spans="1:8" ht="14.4" x14ac:dyDescent="0.3">
      <c r="A97" s="150" t="s">
        <v>71</v>
      </c>
      <c r="B97" s="151">
        <v>3.5</v>
      </c>
      <c r="C97" s="153">
        <v>3.5</v>
      </c>
      <c r="D97" s="2">
        <f t="shared" si="13"/>
        <v>3.5</v>
      </c>
      <c r="E97" s="2" t="str">
        <f t="shared" si="12"/>
        <v/>
      </c>
      <c r="F97" s="2" t="str">
        <f t="shared" si="14"/>
        <v>3,5</v>
      </c>
      <c r="G97" s="2">
        <f t="shared" si="15"/>
        <v>3.5</v>
      </c>
      <c r="H97" s="149">
        <f t="shared" si="16"/>
        <v>80</v>
      </c>
    </row>
    <row r="98" spans="1:8" ht="14.4" x14ac:dyDescent="0.3">
      <c r="A98" s="150" t="s">
        <v>78</v>
      </c>
      <c r="B98" s="151">
        <v>3.5</v>
      </c>
      <c r="C98" s="152">
        <v>3.5</v>
      </c>
      <c r="D98" s="2">
        <f t="shared" si="13"/>
        <v>3.5</v>
      </c>
      <c r="E98" s="2" t="str">
        <f t="shared" si="12"/>
        <v/>
      </c>
      <c r="F98" s="2" t="str">
        <f t="shared" si="14"/>
        <v>3,5</v>
      </c>
      <c r="G98" s="2">
        <f t="shared" si="15"/>
        <v>3.5</v>
      </c>
      <c r="H98" s="149">
        <f t="shared" si="16"/>
        <v>81</v>
      </c>
    </row>
    <row r="99" spans="1:8" ht="14.4" x14ac:dyDescent="0.3">
      <c r="A99" s="150" t="s">
        <v>79</v>
      </c>
      <c r="B99" s="151">
        <v>3.5</v>
      </c>
      <c r="C99" s="152">
        <v>3.5</v>
      </c>
      <c r="D99" s="2">
        <f t="shared" si="13"/>
        <v>3.5</v>
      </c>
      <c r="E99" s="2" t="str">
        <f t="shared" si="12"/>
        <v/>
      </c>
      <c r="F99" s="2" t="str">
        <f t="shared" si="14"/>
        <v>3,5</v>
      </c>
      <c r="G99" s="2">
        <f t="shared" si="15"/>
        <v>3.5</v>
      </c>
      <c r="H99" s="149">
        <f t="shared" si="16"/>
        <v>82</v>
      </c>
    </row>
    <row r="100" spans="1:8" ht="14.4" x14ac:dyDescent="0.3">
      <c r="A100" s="150" t="s">
        <v>84</v>
      </c>
      <c r="B100" s="151">
        <v>3.5</v>
      </c>
      <c r="C100" s="153">
        <v>3.5</v>
      </c>
      <c r="D100" s="2">
        <f t="shared" si="13"/>
        <v>3.5</v>
      </c>
      <c r="E100" s="2" t="str">
        <f t="shared" si="12"/>
        <v/>
      </c>
      <c r="F100" s="2" t="str">
        <f t="shared" si="14"/>
        <v>3,5</v>
      </c>
      <c r="G100" s="2">
        <f t="shared" si="15"/>
        <v>3.5</v>
      </c>
      <c r="H100" s="149">
        <f t="shared" si="16"/>
        <v>83</v>
      </c>
    </row>
    <row r="101" spans="1:8" ht="14.4" x14ac:dyDescent="0.3">
      <c r="A101" s="150" t="s">
        <v>85</v>
      </c>
      <c r="B101" s="151">
        <v>4</v>
      </c>
      <c r="C101" s="152">
        <v>3.5</v>
      </c>
      <c r="D101" s="2">
        <f t="shared" si="13"/>
        <v>3.5</v>
      </c>
      <c r="E101" s="2" t="str">
        <f t="shared" si="12"/>
        <v/>
      </c>
      <c r="F101" s="2" t="str">
        <f t="shared" si="14"/>
        <v>3,5</v>
      </c>
      <c r="G101" s="2">
        <f t="shared" si="15"/>
        <v>3.5</v>
      </c>
      <c r="H101" s="149">
        <f t="shared" si="16"/>
        <v>84</v>
      </c>
    </row>
    <row r="102" spans="1:8" ht="14.4" x14ac:dyDescent="0.3">
      <c r="A102" s="150" t="s">
        <v>87</v>
      </c>
      <c r="B102" s="151">
        <v>3</v>
      </c>
      <c r="C102" s="152">
        <v>3.5</v>
      </c>
      <c r="D102" s="2">
        <f t="shared" si="13"/>
        <v>3.5</v>
      </c>
      <c r="E102" s="2" t="str">
        <f t="shared" si="12"/>
        <v/>
      </c>
      <c r="F102" s="2" t="str">
        <f t="shared" si="14"/>
        <v>3,5</v>
      </c>
      <c r="G102" s="2">
        <f t="shared" si="15"/>
        <v>3.5</v>
      </c>
      <c r="H102" s="149">
        <f t="shared" si="16"/>
        <v>85</v>
      </c>
    </row>
    <row r="103" spans="1:8" ht="14.4" x14ac:dyDescent="0.3">
      <c r="A103" s="150" t="s">
        <v>90</v>
      </c>
      <c r="B103" s="151">
        <v>3.5</v>
      </c>
      <c r="C103" s="152">
        <v>3.5</v>
      </c>
      <c r="D103" s="2">
        <f t="shared" si="13"/>
        <v>3.5</v>
      </c>
      <c r="E103" s="2" t="str">
        <f t="shared" si="12"/>
        <v/>
      </c>
      <c r="F103" s="2" t="str">
        <f t="shared" si="14"/>
        <v>3,5</v>
      </c>
      <c r="G103" s="2">
        <f t="shared" si="15"/>
        <v>3.5</v>
      </c>
      <c r="H103" s="149">
        <f t="shared" si="16"/>
        <v>86</v>
      </c>
    </row>
    <row r="104" spans="1:8" ht="14.4" x14ac:dyDescent="0.3">
      <c r="A104" s="150" t="s">
        <v>96</v>
      </c>
      <c r="B104" s="151">
        <v>3.5</v>
      </c>
      <c r="C104" s="152">
        <v>3.5</v>
      </c>
      <c r="D104" s="2">
        <f t="shared" si="13"/>
        <v>3.5</v>
      </c>
      <c r="E104" s="2" t="str">
        <f t="shared" si="12"/>
        <v/>
      </c>
      <c r="F104" s="2" t="str">
        <f t="shared" si="14"/>
        <v>3,5</v>
      </c>
      <c r="G104" s="2">
        <f t="shared" si="15"/>
        <v>3.5</v>
      </c>
      <c r="H104" s="149">
        <f t="shared" si="16"/>
        <v>87</v>
      </c>
    </row>
    <row r="105" spans="1:8" ht="14.4" x14ac:dyDescent="0.3">
      <c r="A105" s="150" t="s">
        <v>101</v>
      </c>
      <c r="B105" s="151">
        <v>3.5</v>
      </c>
      <c r="C105" s="152">
        <v>3.5</v>
      </c>
      <c r="D105" s="2">
        <f t="shared" si="13"/>
        <v>3.5</v>
      </c>
      <c r="E105" s="2" t="str">
        <f t="shared" si="12"/>
        <v/>
      </c>
      <c r="F105" s="2" t="str">
        <f t="shared" si="14"/>
        <v>3,5</v>
      </c>
      <c r="G105" s="2">
        <f t="shared" si="15"/>
        <v>3.5</v>
      </c>
      <c r="H105" s="149">
        <f t="shared" si="16"/>
        <v>88</v>
      </c>
    </row>
    <row r="106" spans="1:8" ht="14.4" x14ac:dyDescent="0.3">
      <c r="A106" s="150" t="s">
        <v>103</v>
      </c>
      <c r="B106" s="151">
        <v>3.5</v>
      </c>
      <c r="C106" s="152">
        <v>3.5</v>
      </c>
      <c r="D106" s="2">
        <f t="shared" si="13"/>
        <v>3.5</v>
      </c>
      <c r="E106" s="2" t="str">
        <f t="shared" si="12"/>
        <v/>
      </c>
      <c r="F106" s="2" t="str">
        <f t="shared" si="14"/>
        <v>3,5</v>
      </c>
      <c r="G106" s="2">
        <f t="shared" si="15"/>
        <v>3.5</v>
      </c>
      <c r="H106" s="149">
        <f t="shared" si="16"/>
        <v>89</v>
      </c>
    </row>
    <row r="107" spans="1:8" ht="14.4" x14ac:dyDescent="0.3">
      <c r="A107" s="150" t="s">
        <v>106</v>
      </c>
      <c r="B107" s="151">
        <v>3.5</v>
      </c>
      <c r="C107" s="152">
        <v>3.5</v>
      </c>
      <c r="D107" s="2">
        <f t="shared" si="13"/>
        <v>3.5</v>
      </c>
      <c r="E107" s="2" t="str">
        <f t="shared" si="12"/>
        <v/>
      </c>
      <c r="F107" s="2" t="str">
        <f t="shared" si="14"/>
        <v>3,5</v>
      </c>
      <c r="G107" s="2">
        <f t="shared" si="15"/>
        <v>3.5</v>
      </c>
      <c r="H107" s="149">
        <f t="shared" si="16"/>
        <v>90</v>
      </c>
    </row>
    <row r="108" spans="1:8" ht="14.4" x14ac:dyDescent="0.3">
      <c r="A108" s="150" t="s">
        <v>107</v>
      </c>
      <c r="B108" s="151">
        <v>3.5</v>
      </c>
      <c r="C108" s="153">
        <v>3.5</v>
      </c>
      <c r="D108" s="2">
        <f t="shared" si="13"/>
        <v>3.5</v>
      </c>
      <c r="E108" s="2" t="str">
        <f t="shared" si="12"/>
        <v/>
      </c>
      <c r="F108" s="2" t="str">
        <f t="shared" si="14"/>
        <v>3,5</v>
      </c>
      <c r="G108" s="2">
        <f t="shared" si="15"/>
        <v>3.5</v>
      </c>
      <c r="H108" s="149">
        <f t="shared" si="16"/>
        <v>91</v>
      </c>
    </row>
    <row r="109" spans="1:8" ht="14.4" x14ac:dyDescent="0.3">
      <c r="A109" s="150" t="s">
        <v>108</v>
      </c>
      <c r="B109" s="151">
        <v>3.5</v>
      </c>
      <c r="C109" s="153">
        <v>3.5</v>
      </c>
      <c r="D109" s="2">
        <f t="shared" si="13"/>
        <v>3.5</v>
      </c>
      <c r="E109" s="2" t="str">
        <f t="shared" si="12"/>
        <v/>
      </c>
      <c r="F109" s="2" t="str">
        <f t="shared" si="14"/>
        <v>3,5</v>
      </c>
      <c r="G109" s="2">
        <f t="shared" si="15"/>
        <v>3.5</v>
      </c>
      <c r="H109" s="149">
        <f t="shared" si="16"/>
        <v>92</v>
      </c>
    </row>
    <row r="110" spans="1:8" ht="14.4" x14ac:dyDescent="0.3">
      <c r="A110" s="150" t="s">
        <v>112</v>
      </c>
      <c r="B110" s="151">
        <v>3.5</v>
      </c>
      <c r="C110" s="152">
        <v>3.5</v>
      </c>
      <c r="D110" s="2">
        <f t="shared" si="13"/>
        <v>3.5</v>
      </c>
      <c r="E110" s="2" t="str">
        <f t="shared" si="12"/>
        <v/>
      </c>
      <c r="F110" s="2" t="str">
        <f t="shared" si="14"/>
        <v>3,5</v>
      </c>
      <c r="G110" s="2">
        <f t="shared" si="15"/>
        <v>3.5</v>
      </c>
      <c r="H110" s="149">
        <f t="shared" si="16"/>
        <v>93</v>
      </c>
    </row>
    <row r="111" spans="1:8" ht="14.4" x14ac:dyDescent="0.3">
      <c r="A111" s="150" t="s">
        <v>116</v>
      </c>
      <c r="B111" s="151">
        <v>3.5</v>
      </c>
      <c r="C111" s="152">
        <v>3.5</v>
      </c>
      <c r="D111" s="2">
        <f t="shared" si="13"/>
        <v>3.5</v>
      </c>
      <c r="E111" s="2" t="str">
        <f t="shared" si="12"/>
        <v/>
      </c>
      <c r="F111" s="2" t="str">
        <f t="shared" si="14"/>
        <v>3,5</v>
      </c>
      <c r="G111" s="2">
        <f t="shared" si="15"/>
        <v>3.5</v>
      </c>
      <c r="H111" s="149">
        <f t="shared" si="16"/>
        <v>94</v>
      </c>
    </row>
    <row r="112" spans="1:8" ht="14.4" x14ac:dyDescent="0.3">
      <c r="A112" s="150" t="s">
        <v>120</v>
      </c>
      <c r="B112" s="151">
        <v>4</v>
      </c>
      <c r="C112" s="152">
        <v>3.5</v>
      </c>
      <c r="D112" s="2">
        <f t="shared" ref="D112:D143" si="17">VALUE(SUBSTITUTE(C112, "*", ""))</f>
        <v>3.5</v>
      </c>
      <c r="E112" s="2" t="str">
        <f t="shared" si="12"/>
        <v/>
      </c>
      <c r="F112" s="2" t="str">
        <f t="shared" ref="F112:F143" si="18">TEXT(D112,"0,0") &amp; E112</f>
        <v>3,5</v>
      </c>
      <c r="G112" s="2">
        <f t="shared" ref="G112:G143" si="19">IF(E112="",D112,D112+0.1)</f>
        <v>3.5</v>
      </c>
      <c r="H112" s="149">
        <f t="shared" si="16"/>
        <v>95</v>
      </c>
    </row>
    <row r="113" spans="1:8" ht="14.4" x14ac:dyDescent="0.3">
      <c r="A113" s="150" t="s">
        <v>123</v>
      </c>
      <c r="B113" s="151">
        <v>3.5</v>
      </c>
      <c r="C113" s="153">
        <v>3.5</v>
      </c>
      <c r="D113" s="2">
        <f t="shared" si="17"/>
        <v>3.5</v>
      </c>
      <c r="E113" s="2" t="str">
        <f t="shared" si="12"/>
        <v/>
      </c>
      <c r="F113" s="2" t="str">
        <f t="shared" si="18"/>
        <v>3,5</v>
      </c>
      <c r="G113" s="2">
        <f t="shared" si="19"/>
        <v>3.5</v>
      </c>
      <c r="H113" s="149">
        <f t="shared" si="16"/>
        <v>96</v>
      </c>
    </row>
    <row r="114" spans="1:8" ht="14.4" x14ac:dyDescent="0.3">
      <c r="A114" s="150" t="s">
        <v>128</v>
      </c>
      <c r="B114" s="151">
        <v>3.5</v>
      </c>
      <c r="C114" s="152">
        <v>3.5</v>
      </c>
      <c r="D114" s="2">
        <f t="shared" si="17"/>
        <v>3.5</v>
      </c>
      <c r="E114" s="2" t="str">
        <f t="shared" si="12"/>
        <v/>
      </c>
      <c r="F114" s="2" t="str">
        <f t="shared" si="18"/>
        <v>3,5</v>
      </c>
      <c r="G114" s="2">
        <f t="shared" si="19"/>
        <v>3.5</v>
      </c>
      <c r="H114" s="149">
        <f t="shared" si="16"/>
        <v>97</v>
      </c>
    </row>
    <row r="115" spans="1:8" ht="14.4" x14ac:dyDescent="0.3">
      <c r="A115" s="150" t="s">
        <v>132</v>
      </c>
      <c r="B115" s="151">
        <v>3.5</v>
      </c>
      <c r="C115" s="152">
        <v>3.5</v>
      </c>
      <c r="D115" s="2">
        <f t="shared" si="17"/>
        <v>3.5</v>
      </c>
      <c r="E115" s="2" t="str">
        <f t="shared" si="12"/>
        <v/>
      </c>
      <c r="F115" s="2" t="str">
        <f t="shared" si="18"/>
        <v>3,5</v>
      </c>
      <c r="G115" s="2">
        <f t="shared" si="19"/>
        <v>3.5</v>
      </c>
      <c r="H115" s="149">
        <f t="shared" si="16"/>
        <v>98</v>
      </c>
    </row>
    <row r="116" spans="1:8" ht="14.4" x14ac:dyDescent="0.3">
      <c r="A116" s="150" t="s">
        <v>134</v>
      </c>
      <c r="B116" s="151">
        <v>3.5</v>
      </c>
      <c r="C116" s="152">
        <v>3.5</v>
      </c>
      <c r="D116" s="2">
        <f t="shared" si="17"/>
        <v>3.5</v>
      </c>
      <c r="E116" s="2" t="str">
        <f t="shared" si="12"/>
        <v/>
      </c>
      <c r="F116" s="2" t="str">
        <f t="shared" si="18"/>
        <v>3,5</v>
      </c>
      <c r="G116" s="2">
        <f t="shared" si="19"/>
        <v>3.5</v>
      </c>
      <c r="H116" s="149">
        <f t="shared" si="16"/>
        <v>99</v>
      </c>
    </row>
    <row r="117" spans="1:8" ht="14.4" x14ac:dyDescent="0.3">
      <c r="A117" s="150" t="s">
        <v>137</v>
      </c>
      <c r="B117" s="151">
        <v>3.5</v>
      </c>
      <c r="C117" s="152">
        <v>3.5</v>
      </c>
      <c r="D117" s="2">
        <f t="shared" si="17"/>
        <v>3.5</v>
      </c>
      <c r="E117" s="2" t="str">
        <f t="shared" si="12"/>
        <v/>
      </c>
      <c r="F117" s="2" t="str">
        <f t="shared" si="18"/>
        <v>3,5</v>
      </c>
      <c r="G117" s="2">
        <f t="shared" si="19"/>
        <v>3.5</v>
      </c>
      <c r="H117" s="149">
        <f t="shared" si="16"/>
        <v>100</v>
      </c>
    </row>
    <row r="118" spans="1:8" ht="14.4" x14ac:dyDescent="0.3">
      <c r="A118" s="150" t="s">
        <v>138</v>
      </c>
      <c r="B118" s="151">
        <v>3.5</v>
      </c>
      <c r="C118" s="152">
        <v>3.5</v>
      </c>
      <c r="D118" s="2">
        <f t="shared" si="17"/>
        <v>3.5</v>
      </c>
      <c r="E118" s="2" t="str">
        <f t="shared" si="12"/>
        <v/>
      </c>
      <c r="F118" s="2" t="str">
        <f t="shared" si="18"/>
        <v>3,5</v>
      </c>
      <c r="G118" s="2">
        <f t="shared" si="19"/>
        <v>3.5</v>
      </c>
      <c r="H118" s="149">
        <f t="shared" si="16"/>
        <v>101</v>
      </c>
    </row>
    <row r="119" spans="1:8" ht="14.4" x14ac:dyDescent="0.3">
      <c r="A119" s="150" t="s">
        <v>144</v>
      </c>
      <c r="B119" s="151">
        <v>3.5</v>
      </c>
      <c r="C119" s="152">
        <v>3.5</v>
      </c>
      <c r="D119" s="2">
        <f t="shared" si="17"/>
        <v>3.5</v>
      </c>
      <c r="E119" s="2" t="str">
        <f t="shared" si="12"/>
        <v/>
      </c>
      <c r="F119" s="2" t="str">
        <f t="shared" si="18"/>
        <v>3,5</v>
      </c>
      <c r="G119" s="2">
        <f t="shared" si="19"/>
        <v>3.5</v>
      </c>
      <c r="H119" s="149">
        <f t="shared" si="16"/>
        <v>102</v>
      </c>
    </row>
    <row r="120" spans="1:8" ht="14.4" x14ac:dyDescent="0.3">
      <c r="A120" s="150" t="s">
        <v>147</v>
      </c>
      <c r="B120" s="151">
        <v>3.5</v>
      </c>
      <c r="C120" s="152">
        <v>3.5</v>
      </c>
      <c r="D120" s="2">
        <f t="shared" si="17"/>
        <v>3.5</v>
      </c>
      <c r="E120" s="2" t="str">
        <f t="shared" si="12"/>
        <v/>
      </c>
      <c r="F120" s="2" t="str">
        <f t="shared" si="18"/>
        <v>3,5</v>
      </c>
      <c r="G120" s="2">
        <f t="shared" si="19"/>
        <v>3.5</v>
      </c>
      <c r="H120" s="149">
        <f t="shared" si="16"/>
        <v>103</v>
      </c>
    </row>
    <row r="121" spans="1:8" ht="14.4" x14ac:dyDescent="0.3">
      <c r="A121" s="150" t="s">
        <v>148</v>
      </c>
      <c r="B121" s="151">
        <v>3.5</v>
      </c>
      <c r="C121" s="152">
        <v>3.5</v>
      </c>
      <c r="D121" s="2">
        <f t="shared" si="17"/>
        <v>3.5</v>
      </c>
      <c r="E121" s="2" t="str">
        <f t="shared" si="12"/>
        <v/>
      </c>
      <c r="F121" s="2" t="str">
        <f t="shared" si="18"/>
        <v>3,5</v>
      </c>
      <c r="G121" s="2">
        <f t="shared" si="19"/>
        <v>3.5</v>
      </c>
      <c r="H121" s="149">
        <f t="shared" si="16"/>
        <v>104</v>
      </c>
    </row>
    <row r="122" spans="1:8" ht="14.4" x14ac:dyDescent="0.3">
      <c r="A122" s="150" t="s">
        <v>153</v>
      </c>
      <c r="B122" s="151">
        <v>3.5</v>
      </c>
      <c r="C122" s="152">
        <v>3.5</v>
      </c>
      <c r="D122" s="2">
        <f t="shared" si="17"/>
        <v>3.5</v>
      </c>
      <c r="E122" s="2" t="str">
        <f t="shared" si="12"/>
        <v/>
      </c>
      <c r="F122" s="2" t="str">
        <f t="shared" si="18"/>
        <v>3,5</v>
      </c>
      <c r="G122" s="2">
        <f t="shared" si="19"/>
        <v>3.5</v>
      </c>
      <c r="H122" s="149">
        <f t="shared" si="16"/>
        <v>105</v>
      </c>
    </row>
    <row r="123" spans="1:8" ht="14.4" x14ac:dyDescent="0.3">
      <c r="A123" s="150" t="s">
        <v>155</v>
      </c>
      <c r="B123" s="151">
        <v>3</v>
      </c>
      <c r="C123" s="152">
        <v>3.5</v>
      </c>
      <c r="D123" s="2">
        <f t="shared" si="17"/>
        <v>3.5</v>
      </c>
      <c r="E123" s="2" t="str">
        <f t="shared" si="12"/>
        <v/>
      </c>
      <c r="F123" s="2" t="str">
        <f t="shared" si="18"/>
        <v>3,5</v>
      </c>
      <c r="G123" s="2">
        <f t="shared" si="19"/>
        <v>3.5</v>
      </c>
      <c r="H123" s="149">
        <f t="shared" si="16"/>
        <v>106</v>
      </c>
    </row>
    <row r="124" spans="1:8" ht="14.4" x14ac:dyDescent="0.3">
      <c r="A124" s="150" t="s">
        <v>156</v>
      </c>
      <c r="B124" s="151">
        <v>3.5</v>
      </c>
      <c r="C124" s="152">
        <v>3.5</v>
      </c>
      <c r="D124" s="2">
        <f t="shared" si="17"/>
        <v>3.5</v>
      </c>
      <c r="E124" s="2" t="str">
        <f t="shared" si="12"/>
        <v/>
      </c>
      <c r="F124" s="2" t="str">
        <f t="shared" si="18"/>
        <v>3,5</v>
      </c>
      <c r="G124" s="2">
        <f t="shared" si="19"/>
        <v>3.5</v>
      </c>
      <c r="H124" s="149">
        <f t="shared" si="16"/>
        <v>107</v>
      </c>
    </row>
    <row r="125" spans="1:8" ht="14.4" x14ac:dyDescent="0.3">
      <c r="A125" s="150" t="s">
        <v>157</v>
      </c>
      <c r="B125" s="151">
        <v>3.5</v>
      </c>
      <c r="C125" s="152">
        <v>3.5</v>
      </c>
      <c r="D125" s="2">
        <f t="shared" si="17"/>
        <v>3.5</v>
      </c>
      <c r="E125" s="2" t="str">
        <f t="shared" si="12"/>
        <v/>
      </c>
      <c r="F125" s="2" t="str">
        <f t="shared" si="18"/>
        <v>3,5</v>
      </c>
      <c r="G125" s="2">
        <f t="shared" si="19"/>
        <v>3.5</v>
      </c>
      <c r="H125" s="149">
        <f t="shared" si="16"/>
        <v>108</v>
      </c>
    </row>
    <row r="126" spans="1:8" ht="14.4" x14ac:dyDescent="0.3">
      <c r="A126" s="150" t="s">
        <v>161</v>
      </c>
      <c r="B126" s="151">
        <v>3</v>
      </c>
      <c r="C126" s="153">
        <v>3.5</v>
      </c>
      <c r="D126" s="2">
        <f t="shared" si="17"/>
        <v>3.5</v>
      </c>
      <c r="E126" s="2" t="str">
        <f t="shared" si="12"/>
        <v/>
      </c>
      <c r="F126" s="2" t="str">
        <f t="shared" si="18"/>
        <v>3,5</v>
      </c>
      <c r="G126" s="2">
        <f t="shared" si="19"/>
        <v>3.5</v>
      </c>
      <c r="H126" s="149">
        <f t="shared" si="16"/>
        <v>109</v>
      </c>
    </row>
    <row r="127" spans="1:8" ht="14.4" x14ac:dyDescent="0.3">
      <c r="A127" s="150" t="s">
        <v>166</v>
      </c>
      <c r="B127" s="151">
        <v>3</v>
      </c>
      <c r="C127" s="153">
        <v>3.5</v>
      </c>
      <c r="D127" s="2">
        <f t="shared" si="17"/>
        <v>3.5</v>
      </c>
      <c r="E127" s="2" t="str">
        <f t="shared" si="12"/>
        <v/>
      </c>
      <c r="F127" s="2" t="str">
        <f t="shared" si="18"/>
        <v>3,5</v>
      </c>
      <c r="G127" s="2">
        <f t="shared" si="19"/>
        <v>3.5</v>
      </c>
      <c r="H127" s="149">
        <f t="shared" si="16"/>
        <v>110</v>
      </c>
    </row>
    <row r="128" spans="1:8" ht="14.4" x14ac:dyDescent="0.3">
      <c r="A128" s="162" t="s">
        <v>176</v>
      </c>
      <c r="B128" s="155">
        <v>3.5</v>
      </c>
      <c r="C128" s="163">
        <v>3.5</v>
      </c>
      <c r="D128" s="2">
        <f t="shared" si="17"/>
        <v>3.5</v>
      </c>
      <c r="E128" s="2" t="str">
        <f t="shared" si="12"/>
        <v/>
      </c>
      <c r="F128" s="2" t="str">
        <f t="shared" si="18"/>
        <v>3,5</v>
      </c>
      <c r="G128" s="2">
        <f t="shared" si="19"/>
        <v>3.5</v>
      </c>
      <c r="H128" s="149">
        <f t="shared" si="16"/>
        <v>111</v>
      </c>
    </row>
    <row r="129" spans="1:8" ht="14.4" x14ac:dyDescent="0.3">
      <c r="A129" s="162" t="s">
        <v>184</v>
      </c>
      <c r="B129" s="155">
        <v>3.5</v>
      </c>
      <c r="C129" s="163">
        <v>3.5</v>
      </c>
      <c r="D129" s="2">
        <f t="shared" si="17"/>
        <v>3.5</v>
      </c>
      <c r="E129" s="2" t="str">
        <f t="shared" si="12"/>
        <v/>
      </c>
      <c r="F129" s="2" t="str">
        <f t="shared" si="18"/>
        <v>3,5</v>
      </c>
      <c r="G129" s="2">
        <f t="shared" si="19"/>
        <v>3.5</v>
      </c>
      <c r="H129" s="149">
        <f t="shared" si="16"/>
        <v>112</v>
      </c>
    </row>
    <row r="130" spans="1:8" ht="14.4" x14ac:dyDescent="0.3">
      <c r="A130" s="162" t="s">
        <v>187</v>
      </c>
      <c r="B130" s="155">
        <v>3.5</v>
      </c>
      <c r="C130" s="163">
        <v>3.5</v>
      </c>
      <c r="D130" s="2">
        <f t="shared" si="17"/>
        <v>3.5</v>
      </c>
      <c r="E130" s="2" t="str">
        <f t="shared" si="12"/>
        <v/>
      </c>
      <c r="F130" s="2" t="str">
        <f t="shared" si="18"/>
        <v>3,5</v>
      </c>
      <c r="G130" s="2">
        <f t="shared" si="19"/>
        <v>3.5</v>
      </c>
      <c r="H130" s="149">
        <f t="shared" si="16"/>
        <v>113</v>
      </c>
    </row>
    <row r="131" spans="1:8" ht="14.4" x14ac:dyDescent="0.3">
      <c r="A131" s="162" t="s">
        <v>189</v>
      </c>
      <c r="B131" s="155">
        <v>3.5</v>
      </c>
      <c r="C131" s="163">
        <v>3.5</v>
      </c>
      <c r="D131" s="2">
        <f t="shared" si="17"/>
        <v>3.5</v>
      </c>
      <c r="E131" s="2" t="str">
        <f t="shared" si="12"/>
        <v/>
      </c>
      <c r="F131" s="2" t="str">
        <f t="shared" si="18"/>
        <v>3,5</v>
      </c>
      <c r="G131" s="2">
        <f t="shared" si="19"/>
        <v>3.5</v>
      </c>
      <c r="H131" s="149">
        <f t="shared" si="16"/>
        <v>114</v>
      </c>
    </row>
    <row r="132" spans="1:8" ht="14.4" x14ac:dyDescent="0.3">
      <c r="A132" s="162" t="s">
        <v>198</v>
      </c>
      <c r="B132" s="155">
        <v>3.5</v>
      </c>
      <c r="C132" s="163">
        <v>3.5</v>
      </c>
      <c r="D132" s="2">
        <f t="shared" si="17"/>
        <v>3.5</v>
      </c>
      <c r="E132" s="2" t="str">
        <f t="shared" si="12"/>
        <v/>
      </c>
      <c r="F132" s="2" t="str">
        <f t="shared" si="18"/>
        <v>3,5</v>
      </c>
      <c r="G132" s="2">
        <f t="shared" si="19"/>
        <v>3.5</v>
      </c>
      <c r="H132" s="149">
        <f t="shared" si="16"/>
        <v>115</v>
      </c>
    </row>
    <row r="133" spans="1:8" ht="14.4" x14ac:dyDescent="0.3">
      <c r="A133" s="162" t="s">
        <v>201</v>
      </c>
      <c r="B133" s="155">
        <v>3</v>
      </c>
      <c r="C133" s="163">
        <v>3.5</v>
      </c>
      <c r="D133" s="2">
        <f t="shared" si="17"/>
        <v>3.5</v>
      </c>
      <c r="E133" s="2" t="str">
        <f t="shared" ref="E133:E196" si="20">IF(IFERROR(FIND("*",C133),0)&gt;0,"*","")</f>
        <v/>
      </c>
      <c r="F133" s="2" t="str">
        <f t="shared" si="18"/>
        <v>3,5</v>
      </c>
      <c r="G133" s="2">
        <f t="shared" si="19"/>
        <v>3.5</v>
      </c>
      <c r="H133" s="149">
        <f t="shared" si="16"/>
        <v>116</v>
      </c>
    </row>
    <row r="134" spans="1:8" ht="14.4" x14ac:dyDescent="0.3">
      <c r="A134" s="162" t="s">
        <v>206</v>
      </c>
      <c r="B134" s="155">
        <v>3.5</v>
      </c>
      <c r="C134" s="163">
        <v>3.5</v>
      </c>
      <c r="D134" s="2">
        <f t="shared" si="17"/>
        <v>3.5</v>
      </c>
      <c r="E134" s="2" t="str">
        <f t="shared" si="20"/>
        <v/>
      </c>
      <c r="F134" s="2" t="str">
        <f t="shared" si="18"/>
        <v>3,5</v>
      </c>
      <c r="G134" s="2">
        <f t="shared" si="19"/>
        <v>3.5</v>
      </c>
      <c r="H134" s="149">
        <f t="shared" si="16"/>
        <v>117</v>
      </c>
    </row>
    <row r="135" spans="1:8" ht="14.4" x14ac:dyDescent="0.3">
      <c r="A135" s="162" t="s">
        <v>225</v>
      </c>
      <c r="B135" s="155">
        <v>3.5</v>
      </c>
      <c r="C135" s="163">
        <v>3.5</v>
      </c>
      <c r="D135" s="2">
        <f t="shared" si="17"/>
        <v>3.5</v>
      </c>
      <c r="E135" s="2" t="str">
        <f t="shared" si="20"/>
        <v/>
      </c>
      <c r="F135" s="2" t="str">
        <f t="shared" si="18"/>
        <v>3,5</v>
      </c>
      <c r="G135" s="2">
        <f t="shared" si="19"/>
        <v>3.5</v>
      </c>
      <c r="H135" s="149">
        <f t="shared" si="16"/>
        <v>118</v>
      </c>
    </row>
    <row r="136" spans="1:8" ht="14.4" x14ac:dyDescent="0.3">
      <c r="A136" s="162" t="s">
        <v>231</v>
      </c>
      <c r="B136" s="155">
        <v>3.5</v>
      </c>
      <c r="C136" s="163">
        <v>3.5</v>
      </c>
      <c r="D136" s="2">
        <f t="shared" si="17"/>
        <v>3.5</v>
      </c>
      <c r="E136" s="2" t="str">
        <f t="shared" si="20"/>
        <v/>
      </c>
      <c r="F136" s="2" t="str">
        <f t="shared" si="18"/>
        <v>3,5</v>
      </c>
      <c r="G136" s="2">
        <f t="shared" si="19"/>
        <v>3.5</v>
      </c>
      <c r="H136" s="149">
        <f t="shared" si="16"/>
        <v>119</v>
      </c>
    </row>
    <row r="137" spans="1:8" ht="14.4" x14ac:dyDescent="0.3">
      <c r="A137" s="162" t="s">
        <v>239</v>
      </c>
      <c r="B137" s="155">
        <v>3.5</v>
      </c>
      <c r="C137" s="163">
        <v>3.5</v>
      </c>
      <c r="D137" s="2">
        <f t="shared" si="17"/>
        <v>3.5</v>
      </c>
      <c r="E137" s="2" t="str">
        <f t="shared" si="20"/>
        <v/>
      </c>
      <c r="F137" s="2" t="str">
        <f t="shared" si="18"/>
        <v>3,5</v>
      </c>
      <c r="G137" s="2">
        <f t="shared" si="19"/>
        <v>3.5</v>
      </c>
      <c r="H137" s="149">
        <f t="shared" si="16"/>
        <v>120</v>
      </c>
    </row>
    <row r="138" spans="1:8" ht="14.4" x14ac:dyDescent="0.3">
      <c r="A138" s="162" t="s">
        <v>244</v>
      </c>
      <c r="B138" s="155">
        <v>3</v>
      </c>
      <c r="C138" s="163">
        <v>3.5</v>
      </c>
      <c r="D138" s="2">
        <f t="shared" si="17"/>
        <v>3.5</v>
      </c>
      <c r="E138" s="2" t="str">
        <f t="shared" si="20"/>
        <v/>
      </c>
      <c r="F138" s="2" t="str">
        <f t="shared" si="18"/>
        <v>3,5</v>
      </c>
      <c r="G138" s="2">
        <f t="shared" si="19"/>
        <v>3.5</v>
      </c>
      <c r="H138" s="149">
        <f t="shared" si="16"/>
        <v>121</v>
      </c>
    </row>
    <row r="139" spans="1:8" ht="14.4" x14ac:dyDescent="0.3">
      <c r="A139" s="162" t="s">
        <v>247</v>
      </c>
      <c r="B139" s="155">
        <v>3.5</v>
      </c>
      <c r="C139" s="163">
        <v>3.5</v>
      </c>
      <c r="D139" s="2">
        <f t="shared" si="17"/>
        <v>3.5</v>
      </c>
      <c r="E139" s="2" t="str">
        <f t="shared" si="20"/>
        <v/>
      </c>
      <c r="F139" s="2" t="str">
        <f t="shared" si="18"/>
        <v>3,5</v>
      </c>
      <c r="G139" s="2">
        <f t="shared" si="19"/>
        <v>3.5</v>
      </c>
      <c r="H139" s="149">
        <f t="shared" si="16"/>
        <v>122</v>
      </c>
    </row>
    <row r="140" spans="1:8" ht="14.4" x14ac:dyDescent="0.3">
      <c r="A140" s="169" t="s">
        <v>142</v>
      </c>
      <c r="B140" s="155">
        <v>3.5</v>
      </c>
      <c r="C140" s="156">
        <v>3.5</v>
      </c>
      <c r="D140" s="2">
        <f t="shared" si="17"/>
        <v>3.5</v>
      </c>
      <c r="E140" s="2" t="str">
        <f t="shared" si="20"/>
        <v/>
      </c>
      <c r="F140" s="2" t="str">
        <f t="shared" si="18"/>
        <v>3,5</v>
      </c>
      <c r="G140" s="2">
        <f t="shared" si="19"/>
        <v>3.5</v>
      </c>
      <c r="H140" s="149">
        <f t="shared" si="16"/>
        <v>123</v>
      </c>
    </row>
    <row r="141" spans="1:8" ht="14.4" x14ac:dyDescent="0.3">
      <c r="A141" s="162" t="s">
        <v>256</v>
      </c>
      <c r="B141" s="155">
        <v>3.5</v>
      </c>
      <c r="C141" s="163">
        <v>3.5</v>
      </c>
      <c r="D141" s="2">
        <f t="shared" si="17"/>
        <v>3.5</v>
      </c>
      <c r="E141" s="2" t="str">
        <f t="shared" si="20"/>
        <v/>
      </c>
      <c r="F141" s="2" t="str">
        <f t="shared" si="18"/>
        <v>3,5</v>
      </c>
      <c r="G141" s="2">
        <f t="shared" si="19"/>
        <v>3.5</v>
      </c>
      <c r="H141" s="149">
        <f t="shared" si="16"/>
        <v>124</v>
      </c>
    </row>
    <row r="142" spans="1:8" ht="14.4" x14ac:dyDescent="0.3">
      <c r="A142" s="162" t="s">
        <v>257</v>
      </c>
      <c r="B142" s="155">
        <v>3.5</v>
      </c>
      <c r="C142" s="163">
        <v>3.5</v>
      </c>
      <c r="D142" s="2">
        <f t="shared" si="17"/>
        <v>3.5</v>
      </c>
      <c r="E142" s="2" t="str">
        <f t="shared" si="20"/>
        <v/>
      </c>
      <c r="F142" s="2" t="str">
        <f t="shared" si="18"/>
        <v>3,5</v>
      </c>
      <c r="G142" s="2">
        <f t="shared" si="19"/>
        <v>3.5</v>
      </c>
      <c r="H142" s="149">
        <f t="shared" si="16"/>
        <v>125</v>
      </c>
    </row>
    <row r="143" spans="1:8" ht="14.4" x14ac:dyDescent="0.3">
      <c r="A143" s="162" t="s">
        <v>262</v>
      </c>
      <c r="B143" s="155">
        <v>3.5</v>
      </c>
      <c r="C143" s="163">
        <v>3.5</v>
      </c>
      <c r="D143" s="2">
        <f t="shared" si="17"/>
        <v>3.5</v>
      </c>
      <c r="E143" s="2" t="str">
        <f t="shared" si="20"/>
        <v/>
      </c>
      <c r="F143" s="2" t="str">
        <f t="shared" si="18"/>
        <v>3,5</v>
      </c>
      <c r="G143" s="2">
        <f t="shared" si="19"/>
        <v>3.5</v>
      </c>
      <c r="H143" s="149">
        <f t="shared" si="16"/>
        <v>126</v>
      </c>
    </row>
    <row r="144" spans="1:8" ht="14.4" x14ac:dyDescent="0.3">
      <c r="A144" s="162" t="s">
        <v>266</v>
      </c>
      <c r="B144" s="155">
        <v>3.5</v>
      </c>
      <c r="C144" s="163">
        <v>3.5</v>
      </c>
      <c r="D144" s="2">
        <f t="shared" ref="D144:D175" si="21">VALUE(SUBSTITUTE(C144, "*", ""))</f>
        <v>3.5</v>
      </c>
      <c r="E144" s="2" t="str">
        <f t="shared" si="20"/>
        <v/>
      </c>
      <c r="F144" s="2" t="str">
        <f t="shared" ref="F144:F175" si="22">TEXT(D144,"0,0") &amp; E144</f>
        <v>3,5</v>
      </c>
      <c r="G144" s="2">
        <f t="shared" ref="G144:G175" si="23">IF(E144="",D144,D144+0.1)</f>
        <v>3.5</v>
      </c>
      <c r="H144" s="149">
        <f t="shared" si="16"/>
        <v>127</v>
      </c>
    </row>
    <row r="145" spans="1:8" ht="14.4" x14ac:dyDescent="0.3">
      <c r="A145" s="162" t="s">
        <v>270</v>
      </c>
      <c r="B145" s="155">
        <v>3.5</v>
      </c>
      <c r="C145" s="164">
        <v>3.5</v>
      </c>
      <c r="D145" s="2">
        <f t="shared" si="21"/>
        <v>3.5</v>
      </c>
      <c r="E145" s="2" t="str">
        <f t="shared" si="20"/>
        <v/>
      </c>
      <c r="F145" s="2" t="str">
        <f t="shared" si="22"/>
        <v>3,5</v>
      </c>
      <c r="G145" s="2">
        <f t="shared" si="23"/>
        <v>3.5</v>
      </c>
      <c r="H145" s="149">
        <f t="shared" si="16"/>
        <v>128</v>
      </c>
    </row>
    <row r="146" spans="1:8" ht="14.4" x14ac:dyDescent="0.3">
      <c r="A146" s="162" t="s">
        <v>272</v>
      </c>
      <c r="B146" s="155">
        <v>3.5</v>
      </c>
      <c r="C146" s="163">
        <v>3.5</v>
      </c>
      <c r="D146" s="2">
        <f t="shared" si="21"/>
        <v>3.5</v>
      </c>
      <c r="E146" s="2" t="str">
        <f t="shared" si="20"/>
        <v/>
      </c>
      <c r="F146" s="2" t="str">
        <f t="shared" si="22"/>
        <v>3,5</v>
      </c>
      <c r="G146" s="2">
        <f t="shared" si="23"/>
        <v>3.5</v>
      </c>
      <c r="H146" s="149">
        <f t="shared" si="16"/>
        <v>129</v>
      </c>
    </row>
    <row r="147" spans="1:8" ht="14.4" x14ac:dyDescent="0.3">
      <c r="A147" s="162" t="s">
        <v>161</v>
      </c>
      <c r="B147" s="155">
        <v>3</v>
      </c>
      <c r="C147" s="163">
        <v>3.5</v>
      </c>
      <c r="D147" s="2">
        <f t="shared" si="21"/>
        <v>3.5</v>
      </c>
      <c r="E147" s="2" t="str">
        <f t="shared" si="20"/>
        <v/>
      </c>
      <c r="F147" s="2" t="str">
        <f t="shared" si="22"/>
        <v>3,5</v>
      </c>
      <c r="G147" s="2">
        <f t="shared" si="23"/>
        <v>3.5</v>
      </c>
      <c r="H147" s="149">
        <f t="shared" si="16"/>
        <v>130</v>
      </c>
    </row>
    <row r="148" spans="1:8" ht="14.4" x14ac:dyDescent="0.3">
      <c r="A148" s="162" t="s">
        <v>276</v>
      </c>
      <c r="B148" s="155">
        <v>3.5</v>
      </c>
      <c r="C148" s="163">
        <v>3.5</v>
      </c>
      <c r="D148" s="2">
        <f t="shared" si="21"/>
        <v>3.5</v>
      </c>
      <c r="E148" s="2" t="str">
        <f t="shared" si="20"/>
        <v/>
      </c>
      <c r="F148" s="2" t="str">
        <f t="shared" si="22"/>
        <v>3,5</v>
      </c>
      <c r="G148" s="2">
        <f t="shared" si="23"/>
        <v>3.5</v>
      </c>
      <c r="H148" s="149">
        <f t="shared" ref="H148:H211" si="24">H147+1</f>
        <v>131</v>
      </c>
    </row>
    <row r="149" spans="1:8" ht="14.4" x14ac:dyDescent="0.3">
      <c r="A149" s="162" t="s">
        <v>279</v>
      </c>
      <c r="B149" s="155">
        <v>3.5</v>
      </c>
      <c r="C149" s="163">
        <v>3.5</v>
      </c>
      <c r="D149" s="2">
        <f t="shared" si="21"/>
        <v>3.5</v>
      </c>
      <c r="E149" s="2" t="str">
        <f t="shared" si="20"/>
        <v/>
      </c>
      <c r="F149" s="2" t="str">
        <f t="shared" si="22"/>
        <v>3,5</v>
      </c>
      <c r="G149" s="2">
        <f t="shared" si="23"/>
        <v>3.5</v>
      </c>
      <c r="H149" s="149">
        <f t="shared" si="24"/>
        <v>132</v>
      </c>
    </row>
    <row r="150" spans="1:8" ht="14.4" x14ac:dyDescent="0.3">
      <c r="A150" s="162" t="s">
        <v>281</v>
      </c>
      <c r="B150" s="155">
        <v>3.5</v>
      </c>
      <c r="C150" s="163">
        <v>3.5</v>
      </c>
      <c r="D150" s="2">
        <f t="shared" si="21"/>
        <v>3.5</v>
      </c>
      <c r="E150" s="2" t="str">
        <f t="shared" si="20"/>
        <v/>
      </c>
      <c r="F150" s="2" t="str">
        <f t="shared" si="22"/>
        <v>3,5</v>
      </c>
      <c r="G150" s="2">
        <f t="shared" si="23"/>
        <v>3.5</v>
      </c>
      <c r="H150" s="149">
        <f t="shared" si="24"/>
        <v>133</v>
      </c>
    </row>
    <row r="151" spans="1:8" ht="14.4" x14ac:dyDescent="0.3">
      <c r="A151" s="150" t="s">
        <v>65</v>
      </c>
      <c r="B151" s="151">
        <v>3</v>
      </c>
      <c r="C151" s="152" t="s">
        <v>66</v>
      </c>
      <c r="D151" s="2">
        <f t="shared" si="21"/>
        <v>3</v>
      </c>
      <c r="E151" s="2" t="str">
        <f t="shared" si="20"/>
        <v>*</v>
      </c>
      <c r="F151" s="2" t="str">
        <f t="shared" si="22"/>
        <v>3,0*</v>
      </c>
      <c r="G151" s="2">
        <f t="shared" si="23"/>
        <v>3.1</v>
      </c>
      <c r="H151" s="149">
        <f t="shared" si="24"/>
        <v>134</v>
      </c>
    </row>
    <row r="152" spans="1:8" ht="14.4" x14ac:dyDescent="0.3">
      <c r="A152" s="167" t="s">
        <v>238</v>
      </c>
      <c r="B152" s="155">
        <v>3.5</v>
      </c>
      <c r="C152" s="168" t="s">
        <v>66</v>
      </c>
      <c r="D152" s="2">
        <f t="shared" si="21"/>
        <v>3</v>
      </c>
      <c r="E152" s="2" t="str">
        <f t="shared" si="20"/>
        <v>*</v>
      </c>
      <c r="F152" s="2" t="str">
        <f t="shared" si="22"/>
        <v>3,0*</v>
      </c>
      <c r="G152" s="2">
        <f t="shared" si="23"/>
        <v>3.1</v>
      </c>
      <c r="H152" s="149">
        <f t="shared" si="24"/>
        <v>135</v>
      </c>
    </row>
    <row r="153" spans="1:8" ht="14.4" x14ac:dyDescent="0.3">
      <c r="A153" s="150" t="s">
        <v>50</v>
      </c>
      <c r="B153" s="151">
        <v>3</v>
      </c>
      <c r="C153" s="153">
        <v>3</v>
      </c>
      <c r="D153" s="2">
        <f t="shared" si="21"/>
        <v>3</v>
      </c>
      <c r="E153" s="2" t="str">
        <f t="shared" si="20"/>
        <v/>
      </c>
      <c r="F153" s="2" t="str">
        <f t="shared" si="22"/>
        <v>3,0</v>
      </c>
      <c r="G153" s="2">
        <f t="shared" si="23"/>
        <v>3</v>
      </c>
      <c r="H153" s="149">
        <f t="shared" si="24"/>
        <v>136</v>
      </c>
    </row>
    <row r="154" spans="1:8" ht="14.4" x14ac:dyDescent="0.3">
      <c r="A154" s="150" t="s">
        <v>51</v>
      </c>
      <c r="B154" s="151">
        <v>3</v>
      </c>
      <c r="C154" s="153">
        <v>3</v>
      </c>
      <c r="D154" s="2">
        <f t="shared" si="21"/>
        <v>3</v>
      </c>
      <c r="E154" s="2" t="str">
        <f t="shared" si="20"/>
        <v/>
      </c>
      <c r="F154" s="2" t="str">
        <f t="shared" si="22"/>
        <v>3,0</v>
      </c>
      <c r="G154" s="2">
        <f t="shared" si="23"/>
        <v>3</v>
      </c>
      <c r="H154" s="149">
        <f t="shared" si="24"/>
        <v>137</v>
      </c>
    </row>
    <row r="155" spans="1:8" ht="14.4" x14ac:dyDescent="0.3">
      <c r="A155" s="150" t="s">
        <v>55</v>
      </c>
      <c r="B155" s="151">
        <v>3</v>
      </c>
      <c r="C155" s="153">
        <v>3</v>
      </c>
      <c r="D155" s="2">
        <f t="shared" si="21"/>
        <v>3</v>
      </c>
      <c r="E155" s="2" t="str">
        <f t="shared" si="20"/>
        <v/>
      </c>
      <c r="F155" s="2" t="str">
        <f t="shared" si="22"/>
        <v>3,0</v>
      </c>
      <c r="G155" s="2">
        <f t="shared" si="23"/>
        <v>3</v>
      </c>
      <c r="H155" s="149">
        <f t="shared" si="24"/>
        <v>138</v>
      </c>
    </row>
    <row r="156" spans="1:8" ht="14.4" x14ac:dyDescent="0.3">
      <c r="A156" s="150" t="s">
        <v>57</v>
      </c>
      <c r="B156" s="151">
        <v>3</v>
      </c>
      <c r="C156" s="152">
        <v>3</v>
      </c>
      <c r="D156" s="2">
        <f t="shared" si="21"/>
        <v>3</v>
      </c>
      <c r="E156" s="2" t="str">
        <f t="shared" si="20"/>
        <v/>
      </c>
      <c r="F156" s="2" t="str">
        <f t="shared" si="22"/>
        <v>3,0</v>
      </c>
      <c r="G156" s="2">
        <f t="shared" si="23"/>
        <v>3</v>
      </c>
      <c r="H156" s="149">
        <f t="shared" si="24"/>
        <v>139</v>
      </c>
    </row>
    <row r="157" spans="1:8" ht="14.4" x14ac:dyDescent="0.3">
      <c r="A157" s="150" t="s">
        <v>68</v>
      </c>
      <c r="B157" s="151">
        <v>3</v>
      </c>
      <c r="C157" s="153">
        <v>3</v>
      </c>
      <c r="D157" s="2">
        <f t="shared" si="21"/>
        <v>3</v>
      </c>
      <c r="E157" s="2" t="str">
        <f t="shared" si="20"/>
        <v/>
      </c>
      <c r="F157" s="2" t="str">
        <f t="shared" si="22"/>
        <v>3,0</v>
      </c>
      <c r="G157" s="2">
        <f t="shared" si="23"/>
        <v>3</v>
      </c>
      <c r="H157" s="149">
        <f t="shared" si="24"/>
        <v>140</v>
      </c>
    </row>
    <row r="158" spans="1:8" ht="14.4" x14ac:dyDescent="0.3">
      <c r="A158" s="150" t="s">
        <v>72</v>
      </c>
      <c r="B158" s="151">
        <v>3</v>
      </c>
      <c r="C158" s="153">
        <v>3</v>
      </c>
      <c r="D158" s="2">
        <f t="shared" si="21"/>
        <v>3</v>
      </c>
      <c r="E158" s="2" t="str">
        <f t="shared" si="20"/>
        <v/>
      </c>
      <c r="F158" s="2" t="str">
        <f t="shared" si="22"/>
        <v>3,0</v>
      </c>
      <c r="G158" s="2">
        <f t="shared" si="23"/>
        <v>3</v>
      </c>
      <c r="H158" s="149">
        <f t="shared" si="24"/>
        <v>141</v>
      </c>
    </row>
    <row r="159" spans="1:8" ht="14.4" x14ac:dyDescent="0.3">
      <c r="A159" s="150" t="s">
        <v>76</v>
      </c>
      <c r="B159" s="151">
        <v>3</v>
      </c>
      <c r="C159" s="152">
        <v>3</v>
      </c>
      <c r="D159" s="2">
        <f t="shared" si="21"/>
        <v>3</v>
      </c>
      <c r="E159" s="2" t="str">
        <f t="shared" si="20"/>
        <v/>
      </c>
      <c r="F159" s="2" t="str">
        <f t="shared" si="22"/>
        <v>3,0</v>
      </c>
      <c r="G159" s="2">
        <f t="shared" si="23"/>
        <v>3</v>
      </c>
      <c r="H159" s="149">
        <f t="shared" si="24"/>
        <v>142</v>
      </c>
    </row>
    <row r="160" spans="1:8" ht="14.4" x14ac:dyDescent="0.3">
      <c r="A160" s="150" t="s">
        <v>80</v>
      </c>
      <c r="B160" s="151">
        <v>3</v>
      </c>
      <c r="C160" s="153">
        <v>3</v>
      </c>
      <c r="D160" s="2">
        <f t="shared" si="21"/>
        <v>3</v>
      </c>
      <c r="E160" s="2" t="str">
        <f t="shared" si="20"/>
        <v/>
      </c>
      <c r="F160" s="2" t="str">
        <f t="shared" si="22"/>
        <v>3,0</v>
      </c>
      <c r="G160" s="2">
        <f t="shared" si="23"/>
        <v>3</v>
      </c>
      <c r="H160" s="149">
        <f t="shared" si="24"/>
        <v>143</v>
      </c>
    </row>
    <row r="161" spans="1:8" ht="14.4" x14ac:dyDescent="0.3">
      <c r="A161" s="154" t="s">
        <v>82</v>
      </c>
      <c r="B161" s="155">
        <v>3</v>
      </c>
      <c r="C161" s="156">
        <v>3</v>
      </c>
      <c r="D161" s="2">
        <f t="shared" si="21"/>
        <v>3</v>
      </c>
      <c r="E161" s="2" t="str">
        <f t="shared" si="20"/>
        <v/>
      </c>
      <c r="F161" s="2" t="str">
        <f t="shared" si="22"/>
        <v>3,0</v>
      </c>
      <c r="G161" s="2">
        <f t="shared" si="23"/>
        <v>3</v>
      </c>
      <c r="H161" s="149">
        <f t="shared" si="24"/>
        <v>144</v>
      </c>
    </row>
    <row r="162" spans="1:8" ht="14.4" x14ac:dyDescent="0.3">
      <c r="A162" s="150" t="s">
        <v>83</v>
      </c>
      <c r="B162" s="151">
        <v>3</v>
      </c>
      <c r="C162" s="153">
        <v>3</v>
      </c>
      <c r="D162" s="2">
        <f t="shared" si="21"/>
        <v>3</v>
      </c>
      <c r="E162" s="2" t="str">
        <f t="shared" si="20"/>
        <v/>
      </c>
      <c r="F162" s="2" t="str">
        <f t="shared" si="22"/>
        <v>3,0</v>
      </c>
      <c r="G162" s="2">
        <f t="shared" si="23"/>
        <v>3</v>
      </c>
      <c r="H162" s="149">
        <f t="shared" si="24"/>
        <v>145</v>
      </c>
    </row>
    <row r="163" spans="1:8" ht="14.4" x14ac:dyDescent="0.3">
      <c r="A163" s="150" t="s">
        <v>86</v>
      </c>
      <c r="B163" s="151">
        <v>3</v>
      </c>
      <c r="C163" s="153">
        <v>3</v>
      </c>
      <c r="D163" s="2">
        <f t="shared" si="21"/>
        <v>3</v>
      </c>
      <c r="E163" s="2" t="str">
        <f t="shared" si="20"/>
        <v/>
      </c>
      <c r="F163" s="2" t="str">
        <f t="shared" si="22"/>
        <v>3,0</v>
      </c>
      <c r="G163" s="2">
        <f t="shared" si="23"/>
        <v>3</v>
      </c>
      <c r="H163" s="149">
        <f t="shared" si="24"/>
        <v>146</v>
      </c>
    </row>
    <row r="164" spans="1:8" ht="14.4" x14ac:dyDescent="0.3">
      <c r="A164" s="150" t="s">
        <v>88</v>
      </c>
      <c r="B164" s="151">
        <v>3</v>
      </c>
      <c r="C164" s="153">
        <v>3</v>
      </c>
      <c r="D164" s="2">
        <f t="shared" si="21"/>
        <v>3</v>
      </c>
      <c r="E164" s="2" t="str">
        <f t="shared" si="20"/>
        <v/>
      </c>
      <c r="F164" s="2" t="str">
        <f t="shared" si="22"/>
        <v>3,0</v>
      </c>
      <c r="G164" s="2">
        <f t="shared" si="23"/>
        <v>3</v>
      </c>
      <c r="H164" s="149">
        <f t="shared" si="24"/>
        <v>147</v>
      </c>
    </row>
    <row r="165" spans="1:8" ht="14.4" x14ac:dyDescent="0.3">
      <c r="A165" s="150" t="s">
        <v>93</v>
      </c>
      <c r="B165" s="151">
        <v>3</v>
      </c>
      <c r="C165" s="153">
        <v>3</v>
      </c>
      <c r="D165" s="2">
        <f t="shared" si="21"/>
        <v>3</v>
      </c>
      <c r="E165" s="2" t="str">
        <f t="shared" si="20"/>
        <v/>
      </c>
      <c r="F165" s="2" t="str">
        <f t="shared" si="22"/>
        <v>3,0</v>
      </c>
      <c r="G165" s="2">
        <f t="shared" si="23"/>
        <v>3</v>
      </c>
      <c r="H165" s="149">
        <f t="shared" si="24"/>
        <v>148</v>
      </c>
    </row>
    <row r="166" spans="1:8" ht="14.4" x14ac:dyDescent="0.3">
      <c r="A166" s="150" t="s">
        <v>94</v>
      </c>
      <c r="B166" s="151">
        <v>3</v>
      </c>
      <c r="C166" s="153">
        <v>3</v>
      </c>
      <c r="D166" s="2">
        <f t="shared" si="21"/>
        <v>3</v>
      </c>
      <c r="E166" s="2" t="str">
        <f t="shared" si="20"/>
        <v/>
      </c>
      <c r="F166" s="2" t="str">
        <f t="shared" si="22"/>
        <v>3,0</v>
      </c>
      <c r="G166" s="2">
        <f t="shared" si="23"/>
        <v>3</v>
      </c>
      <c r="H166" s="149">
        <f t="shared" si="24"/>
        <v>149</v>
      </c>
    </row>
    <row r="167" spans="1:8" ht="14.4" x14ac:dyDescent="0.3">
      <c r="A167" s="150" t="s">
        <v>98</v>
      </c>
      <c r="B167" s="151">
        <v>3</v>
      </c>
      <c r="C167" s="153">
        <v>3</v>
      </c>
      <c r="D167" s="2">
        <f t="shared" si="21"/>
        <v>3</v>
      </c>
      <c r="E167" s="2" t="str">
        <f t="shared" si="20"/>
        <v/>
      </c>
      <c r="F167" s="2" t="str">
        <f t="shared" si="22"/>
        <v>3,0</v>
      </c>
      <c r="G167" s="2">
        <f t="shared" si="23"/>
        <v>3</v>
      </c>
      <c r="H167" s="149">
        <f t="shared" si="24"/>
        <v>150</v>
      </c>
    </row>
    <row r="168" spans="1:8" ht="14.4" x14ac:dyDescent="0.3">
      <c r="A168" s="150" t="s">
        <v>99</v>
      </c>
      <c r="B168" s="151">
        <v>3</v>
      </c>
      <c r="C168" s="153">
        <v>3</v>
      </c>
      <c r="D168" s="2">
        <f t="shared" si="21"/>
        <v>3</v>
      </c>
      <c r="E168" s="2" t="str">
        <f t="shared" si="20"/>
        <v/>
      </c>
      <c r="F168" s="2" t="str">
        <f t="shared" si="22"/>
        <v>3,0</v>
      </c>
      <c r="G168" s="2">
        <f t="shared" si="23"/>
        <v>3</v>
      </c>
      <c r="H168" s="149">
        <f t="shared" si="24"/>
        <v>151</v>
      </c>
    </row>
    <row r="169" spans="1:8" ht="14.4" x14ac:dyDescent="0.3">
      <c r="A169" s="150" t="s">
        <v>102</v>
      </c>
      <c r="B169" s="151">
        <v>3</v>
      </c>
      <c r="C169" s="152">
        <v>3</v>
      </c>
      <c r="D169" s="2">
        <f t="shared" si="21"/>
        <v>3</v>
      </c>
      <c r="E169" s="2" t="str">
        <f t="shared" si="20"/>
        <v/>
      </c>
      <c r="F169" s="2" t="str">
        <f t="shared" si="22"/>
        <v>3,0</v>
      </c>
      <c r="G169" s="2">
        <f t="shared" si="23"/>
        <v>3</v>
      </c>
      <c r="H169" s="149">
        <f t="shared" si="24"/>
        <v>152</v>
      </c>
    </row>
    <row r="170" spans="1:8" ht="14.4" x14ac:dyDescent="0.3">
      <c r="A170" s="150" t="s">
        <v>104</v>
      </c>
      <c r="B170" s="151">
        <v>3</v>
      </c>
      <c r="C170" s="153">
        <v>3</v>
      </c>
      <c r="D170" s="2">
        <f t="shared" si="21"/>
        <v>3</v>
      </c>
      <c r="E170" s="2" t="str">
        <f t="shared" si="20"/>
        <v/>
      </c>
      <c r="F170" s="2" t="str">
        <f t="shared" si="22"/>
        <v>3,0</v>
      </c>
      <c r="G170" s="2">
        <f t="shared" si="23"/>
        <v>3</v>
      </c>
      <c r="H170" s="149">
        <f t="shared" si="24"/>
        <v>153</v>
      </c>
    </row>
    <row r="171" spans="1:8" ht="14.4" x14ac:dyDescent="0.3">
      <c r="A171" s="150" t="s">
        <v>109</v>
      </c>
      <c r="B171" s="151">
        <v>3</v>
      </c>
      <c r="C171" s="153">
        <v>3</v>
      </c>
      <c r="D171" s="2">
        <f t="shared" si="21"/>
        <v>3</v>
      </c>
      <c r="E171" s="2" t="str">
        <f t="shared" si="20"/>
        <v/>
      </c>
      <c r="F171" s="2" t="str">
        <f t="shared" si="22"/>
        <v>3,0</v>
      </c>
      <c r="G171" s="2">
        <f t="shared" si="23"/>
        <v>3</v>
      </c>
      <c r="H171" s="149">
        <f t="shared" si="24"/>
        <v>154</v>
      </c>
    </row>
    <row r="172" spans="1:8" ht="14.4" x14ac:dyDescent="0.3">
      <c r="A172" s="150" t="s">
        <v>113</v>
      </c>
      <c r="B172" s="151">
        <v>3</v>
      </c>
      <c r="C172" s="153">
        <v>3</v>
      </c>
      <c r="D172" s="2">
        <f t="shared" si="21"/>
        <v>3</v>
      </c>
      <c r="E172" s="2" t="str">
        <f t="shared" si="20"/>
        <v/>
      </c>
      <c r="F172" s="2" t="str">
        <f t="shared" si="22"/>
        <v>3,0</v>
      </c>
      <c r="G172" s="2">
        <f t="shared" si="23"/>
        <v>3</v>
      </c>
      <c r="H172" s="149">
        <f t="shared" si="24"/>
        <v>155</v>
      </c>
    </row>
    <row r="173" spans="1:8" ht="14.4" x14ac:dyDescent="0.3">
      <c r="A173" s="150" t="s">
        <v>114</v>
      </c>
      <c r="B173" s="151">
        <v>3</v>
      </c>
      <c r="C173" s="153">
        <v>3</v>
      </c>
      <c r="D173" s="2">
        <f t="shared" si="21"/>
        <v>3</v>
      </c>
      <c r="E173" s="2" t="str">
        <f t="shared" si="20"/>
        <v/>
      </c>
      <c r="F173" s="2" t="str">
        <f t="shared" si="22"/>
        <v>3,0</v>
      </c>
      <c r="G173" s="2">
        <f t="shared" si="23"/>
        <v>3</v>
      </c>
      <c r="H173" s="149">
        <f t="shared" si="24"/>
        <v>156</v>
      </c>
    </row>
    <row r="174" spans="1:8" ht="14.4" x14ac:dyDescent="0.3">
      <c r="A174" s="150" t="s">
        <v>115</v>
      </c>
      <c r="B174" s="151">
        <v>3</v>
      </c>
      <c r="C174" s="152">
        <v>3</v>
      </c>
      <c r="D174" s="2">
        <f t="shared" si="21"/>
        <v>3</v>
      </c>
      <c r="E174" s="2" t="str">
        <f t="shared" si="20"/>
        <v/>
      </c>
      <c r="F174" s="2" t="str">
        <f t="shared" si="22"/>
        <v>3,0</v>
      </c>
      <c r="G174" s="2">
        <f t="shared" si="23"/>
        <v>3</v>
      </c>
      <c r="H174" s="149">
        <f t="shared" si="24"/>
        <v>157</v>
      </c>
    </row>
    <row r="175" spans="1:8" ht="14.4" x14ac:dyDescent="0.3">
      <c r="A175" s="150" t="s">
        <v>118</v>
      </c>
      <c r="B175" s="151">
        <v>3</v>
      </c>
      <c r="C175" s="152">
        <v>3</v>
      </c>
      <c r="D175" s="2">
        <f t="shared" si="21"/>
        <v>3</v>
      </c>
      <c r="E175" s="2" t="str">
        <f t="shared" si="20"/>
        <v/>
      </c>
      <c r="F175" s="2" t="str">
        <f t="shared" si="22"/>
        <v>3,0</v>
      </c>
      <c r="G175" s="2">
        <f t="shared" si="23"/>
        <v>3</v>
      </c>
      <c r="H175" s="149">
        <f t="shared" si="24"/>
        <v>158</v>
      </c>
    </row>
    <row r="176" spans="1:8" ht="14.4" x14ac:dyDescent="0.3">
      <c r="A176" s="150" t="s">
        <v>125</v>
      </c>
      <c r="B176" s="151">
        <v>3</v>
      </c>
      <c r="C176" s="152">
        <v>3</v>
      </c>
      <c r="D176" s="2">
        <f t="shared" ref="D176:D207" si="25">VALUE(SUBSTITUTE(C176, "*", ""))</f>
        <v>3</v>
      </c>
      <c r="E176" s="2" t="str">
        <f t="shared" si="20"/>
        <v/>
      </c>
      <c r="F176" s="2" t="str">
        <f t="shared" ref="F176:F207" si="26">TEXT(D176,"0,0") &amp; E176</f>
        <v>3,0</v>
      </c>
      <c r="G176" s="2">
        <f t="shared" ref="G176:G207" si="27">IF(E176="",D176,D176+0.1)</f>
        <v>3</v>
      </c>
      <c r="H176" s="149">
        <f t="shared" si="24"/>
        <v>159</v>
      </c>
    </row>
    <row r="177" spans="1:8" ht="14.4" x14ac:dyDescent="0.3">
      <c r="A177" s="150" t="s">
        <v>126</v>
      </c>
      <c r="B177" s="151">
        <v>3</v>
      </c>
      <c r="C177" s="153">
        <v>3</v>
      </c>
      <c r="D177" s="2">
        <f t="shared" si="25"/>
        <v>3</v>
      </c>
      <c r="E177" s="2" t="str">
        <f t="shared" si="20"/>
        <v/>
      </c>
      <c r="F177" s="2" t="str">
        <f t="shared" si="26"/>
        <v>3,0</v>
      </c>
      <c r="G177" s="2">
        <f t="shared" si="27"/>
        <v>3</v>
      </c>
      <c r="H177" s="149">
        <f t="shared" si="24"/>
        <v>160</v>
      </c>
    </row>
    <row r="178" spans="1:8" ht="14.4" x14ac:dyDescent="0.3">
      <c r="A178" s="150" t="s">
        <v>133</v>
      </c>
      <c r="B178" s="151">
        <v>3</v>
      </c>
      <c r="C178" s="153">
        <v>3</v>
      </c>
      <c r="D178" s="2">
        <f t="shared" si="25"/>
        <v>3</v>
      </c>
      <c r="E178" s="2" t="str">
        <f t="shared" si="20"/>
        <v/>
      </c>
      <c r="F178" s="2" t="str">
        <f t="shared" si="26"/>
        <v>3,0</v>
      </c>
      <c r="G178" s="2">
        <f t="shared" si="27"/>
        <v>3</v>
      </c>
      <c r="H178" s="149">
        <f t="shared" si="24"/>
        <v>161</v>
      </c>
    </row>
    <row r="179" spans="1:8" ht="14.4" x14ac:dyDescent="0.3">
      <c r="A179" s="150" t="s">
        <v>136</v>
      </c>
      <c r="B179" s="151">
        <v>3</v>
      </c>
      <c r="C179" s="153">
        <v>3</v>
      </c>
      <c r="D179" s="2">
        <f t="shared" si="25"/>
        <v>3</v>
      </c>
      <c r="E179" s="2" t="str">
        <f t="shared" si="20"/>
        <v/>
      </c>
      <c r="F179" s="2" t="str">
        <f t="shared" si="26"/>
        <v>3,0</v>
      </c>
      <c r="G179" s="2">
        <f t="shared" si="27"/>
        <v>3</v>
      </c>
      <c r="H179" s="149">
        <f t="shared" si="24"/>
        <v>162</v>
      </c>
    </row>
    <row r="180" spans="1:8" ht="14.4" x14ac:dyDescent="0.3">
      <c r="A180" s="150" t="s">
        <v>139</v>
      </c>
      <c r="B180" s="151">
        <v>3</v>
      </c>
      <c r="C180" s="153">
        <v>3</v>
      </c>
      <c r="D180" s="2">
        <f t="shared" si="25"/>
        <v>3</v>
      </c>
      <c r="E180" s="2" t="str">
        <f t="shared" si="20"/>
        <v/>
      </c>
      <c r="F180" s="2" t="str">
        <f t="shared" si="26"/>
        <v>3,0</v>
      </c>
      <c r="G180" s="2">
        <f t="shared" si="27"/>
        <v>3</v>
      </c>
      <c r="H180" s="149">
        <f t="shared" si="24"/>
        <v>163</v>
      </c>
    </row>
    <row r="181" spans="1:8" ht="14.4" x14ac:dyDescent="0.3">
      <c r="A181" s="150" t="s">
        <v>143</v>
      </c>
      <c r="B181" s="151">
        <v>3</v>
      </c>
      <c r="C181" s="153">
        <v>3</v>
      </c>
      <c r="D181" s="2">
        <f t="shared" si="25"/>
        <v>3</v>
      </c>
      <c r="E181" s="2" t="str">
        <f t="shared" si="20"/>
        <v/>
      </c>
      <c r="F181" s="2" t="str">
        <f t="shared" si="26"/>
        <v>3,0</v>
      </c>
      <c r="G181" s="2">
        <f t="shared" si="27"/>
        <v>3</v>
      </c>
      <c r="H181" s="149">
        <f t="shared" si="24"/>
        <v>164</v>
      </c>
    </row>
    <row r="182" spans="1:8" ht="14.4" x14ac:dyDescent="0.3">
      <c r="A182" s="150" t="s">
        <v>149</v>
      </c>
      <c r="B182" s="151">
        <v>3</v>
      </c>
      <c r="C182" s="153">
        <v>3</v>
      </c>
      <c r="D182" s="2">
        <f t="shared" si="25"/>
        <v>3</v>
      </c>
      <c r="E182" s="2" t="str">
        <f t="shared" si="20"/>
        <v/>
      </c>
      <c r="F182" s="2" t="str">
        <f t="shared" si="26"/>
        <v>3,0</v>
      </c>
      <c r="G182" s="2">
        <f t="shared" si="27"/>
        <v>3</v>
      </c>
      <c r="H182" s="149">
        <f t="shared" si="24"/>
        <v>165</v>
      </c>
    </row>
    <row r="183" spans="1:8" ht="14.4" x14ac:dyDescent="0.3">
      <c r="A183" s="150" t="s">
        <v>151</v>
      </c>
      <c r="B183" s="151">
        <v>3</v>
      </c>
      <c r="C183" s="153">
        <v>3</v>
      </c>
      <c r="D183" s="2">
        <f t="shared" si="25"/>
        <v>3</v>
      </c>
      <c r="E183" s="2" t="str">
        <f t="shared" si="20"/>
        <v/>
      </c>
      <c r="F183" s="2" t="str">
        <f t="shared" si="26"/>
        <v>3,0</v>
      </c>
      <c r="G183" s="2">
        <f t="shared" si="27"/>
        <v>3</v>
      </c>
      <c r="H183" s="149">
        <f t="shared" si="24"/>
        <v>166</v>
      </c>
    </row>
    <row r="184" spans="1:8" ht="14.4" x14ac:dyDescent="0.3">
      <c r="A184" s="150" t="s">
        <v>152</v>
      </c>
      <c r="B184" s="151">
        <v>3</v>
      </c>
      <c r="C184" s="152">
        <v>3</v>
      </c>
      <c r="D184" s="2">
        <f t="shared" si="25"/>
        <v>3</v>
      </c>
      <c r="E184" s="2" t="str">
        <f t="shared" si="20"/>
        <v/>
      </c>
      <c r="F184" s="2" t="str">
        <f t="shared" si="26"/>
        <v>3,0</v>
      </c>
      <c r="G184" s="2">
        <f t="shared" si="27"/>
        <v>3</v>
      </c>
      <c r="H184" s="149">
        <f t="shared" si="24"/>
        <v>167</v>
      </c>
    </row>
    <row r="185" spans="1:8" ht="14.4" x14ac:dyDescent="0.3">
      <c r="A185" s="150" t="s">
        <v>160</v>
      </c>
      <c r="B185" s="151">
        <v>3</v>
      </c>
      <c r="C185" s="152">
        <v>3</v>
      </c>
      <c r="D185" s="2">
        <f t="shared" si="25"/>
        <v>3</v>
      </c>
      <c r="E185" s="2" t="str">
        <f t="shared" si="20"/>
        <v/>
      </c>
      <c r="F185" s="2" t="str">
        <f t="shared" si="26"/>
        <v>3,0</v>
      </c>
      <c r="G185" s="2">
        <f t="shared" si="27"/>
        <v>3</v>
      </c>
      <c r="H185" s="149">
        <f t="shared" si="24"/>
        <v>168</v>
      </c>
    </row>
    <row r="186" spans="1:8" ht="14.4" x14ac:dyDescent="0.3">
      <c r="A186" s="150" t="s">
        <v>163</v>
      </c>
      <c r="B186" s="151">
        <v>3</v>
      </c>
      <c r="C186" s="153">
        <v>3</v>
      </c>
      <c r="D186" s="2">
        <f t="shared" si="25"/>
        <v>3</v>
      </c>
      <c r="E186" s="2" t="str">
        <f t="shared" si="20"/>
        <v/>
      </c>
      <c r="F186" s="2" t="str">
        <f t="shared" si="26"/>
        <v>3,0</v>
      </c>
      <c r="G186" s="2">
        <f t="shared" si="27"/>
        <v>3</v>
      </c>
      <c r="H186" s="149">
        <f t="shared" si="24"/>
        <v>169</v>
      </c>
    </row>
    <row r="187" spans="1:8" ht="14.4" x14ac:dyDescent="0.3">
      <c r="A187" s="150" t="s">
        <v>164</v>
      </c>
      <c r="B187" s="151">
        <v>3</v>
      </c>
      <c r="C187" s="153">
        <v>3</v>
      </c>
      <c r="D187" s="2">
        <f t="shared" si="25"/>
        <v>3</v>
      </c>
      <c r="E187" s="2" t="str">
        <f t="shared" si="20"/>
        <v/>
      </c>
      <c r="F187" s="2" t="str">
        <f t="shared" si="26"/>
        <v>3,0</v>
      </c>
      <c r="G187" s="2">
        <f t="shared" si="27"/>
        <v>3</v>
      </c>
      <c r="H187" s="149">
        <f t="shared" si="24"/>
        <v>170</v>
      </c>
    </row>
    <row r="188" spans="1:8" ht="14.4" x14ac:dyDescent="0.3">
      <c r="A188" s="162" t="s">
        <v>168</v>
      </c>
      <c r="B188" s="155">
        <v>3</v>
      </c>
      <c r="C188" s="163">
        <v>3</v>
      </c>
      <c r="D188" s="2">
        <f t="shared" si="25"/>
        <v>3</v>
      </c>
      <c r="E188" s="2" t="str">
        <f t="shared" si="20"/>
        <v/>
      </c>
      <c r="F188" s="2" t="str">
        <f t="shared" si="26"/>
        <v>3,0</v>
      </c>
      <c r="G188" s="2">
        <f t="shared" si="27"/>
        <v>3</v>
      </c>
      <c r="H188" s="149">
        <f t="shared" si="24"/>
        <v>171</v>
      </c>
    </row>
    <row r="189" spans="1:8" ht="14.4" x14ac:dyDescent="0.3">
      <c r="A189" s="162" t="s">
        <v>169</v>
      </c>
      <c r="B189" s="155">
        <v>3</v>
      </c>
      <c r="C189" s="163">
        <v>3</v>
      </c>
      <c r="D189" s="2">
        <f t="shared" si="25"/>
        <v>3</v>
      </c>
      <c r="E189" s="2" t="str">
        <f t="shared" si="20"/>
        <v/>
      </c>
      <c r="F189" s="2" t="str">
        <f t="shared" si="26"/>
        <v>3,0</v>
      </c>
      <c r="G189" s="2">
        <f t="shared" si="27"/>
        <v>3</v>
      </c>
      <c r="H189" s="149">
        <f t="shared" si="24"/>
        <v>172</v>
      </c>
    </row>
    <row r="190" spans="1:8" ht="14.4" x14ac:dyDescent="0.3">
      <c r="A190" s="162" t="s">
        <v>171</v>
      </c>
      <c r="B190" s="155">
        <v>3</v>
      </c>
      <c r="C190" s="163">
        <v>3</v>
      </c>
      <c r="D190" s="2">
        <f t="shared" si="25"/>
        <v>3</v>
      </c>
      <c r="E190" s="2" t="str">
        <f t="shared" si="20"/>
        <v/>
      </c>
      <c r="F190" s="2" t="str">
        <f t="shared" si="26"/>
        <v>3,0</v>
      </c>
      <c r="G190" s="2">
        <f t="shared" si="27"/>
        <v>3</v>
      </c>
      <c r="H190" s="149">
        <f t="shared" si="24"/>
        <v>173</v>
      </c>
    </row>
    <row r="191" spans="1:8" ht="14.4" x14ac:dyDescent="0.3">
      <c r="A191" s="162" t="s">
        <v>175</v>
      </c>
      <c r="B191" s="155">
        <v>3</v>
      </c>
      <c r="C191" s="163">
        <v>3</v>
      </c>
      <c r="D191" s="2">
        <f t="shared" si="25"/>
        <v>3</v>
      </c>
      <c r="E191" s="2" t="str">
        <f t="shared" si="20"/>
        <v/>
      </c>
      <c r="F191" s="2" t="str">
        <f t="shared" si="26"/>
        <v>3,0</v>
      </c>
      <c r="G191" s="2">
        <f t="shared" si="27"/>
        <v>3</v>
      </c>
      <c r="H191" s="149">
        <f t="shared" si="24"/>
        <v>174</v>
      </c>
    </row>
    <row r="192" spans="1:8" ht="14.4" x14ac:dyDescent="0.3">
      <c r="A192" s="162" t="s">
        <v>181</v>
      </c>
      <c r="B192" s="155">
        <v>3</v>
      </c>
      <c r="C192" s="163">
        <v>3</v>
      </c>
      <c r="D192" s="2">
        <f t="shared" si="25"/>
        <v>3</v>
      </c>
      <c r="E192" s="2" t="str">
        <f t="shared" si="20"/>
        <v/>
      </c>
      <c r="F192" s="2" t="str">
        <f t="shared" si="26"/>
        <v>3,0</v>
      </c>
      <c r="G192" s="2">
        <f t="shared" si="27"/>
        <v>3</v>
      </c>
      <c r="H192" s="149">
        <f t="shared" si="24"/>
        <v>175</v>
      </c>
    </row>
    <row r="193" spans="1:8" ht="14.4" x14ac:dyDescent="0.3">
      <c r="A193" s="162" t="s">
        <v>186</v>
      </c>
      <c r="B193" s="155">
        <v>3</v>
      </c>
      <c r="C193" s="163">
        <v>3</v>
      </c>
      <c r="D193" s="2">
        <f t="shared" si="25"/>
        <v>3</v>
      </c>
      <c r="E193" s="2" t="str">
        <f t="shared" si="20"/>
        <v/>
      </c>
      <c r="F193" s="2" t="str">
        <f t="shared" si="26"/>
        <v>3,0</v>
      </c>
      <c r="G193" s="2">
        <f t="shared" si="27"/>
        <v>3</v>
      </c>
      <c r="H193" s="149">
        <f t="shared" si="24"/>
        <v>176</v>
      </c>
    </row>
    <row r="194" spans="1:8" ht="14.4" x14ac:dyDescent="0.3">
      <c r="A194" s="162" t="s">
        <v>190</v>
      </c>
      <c r="B194" s="155">
        <v>3</v>
      </c>
      <c r="C194" s="163">
        <v>3</v>
      </c>
      <c r="D194" s="2">
        <f t="shared" si="25"/>
        <v>3</v>
      </c>
      <c r="E194" s="2" t="str">
        <f t="shared" si="20"/>
        <v/>
      </c>
      <c r="F194" s="2" t="str">
        <f t="shared" si="26"/>
        <v>3,0</v>
      </c>
      <c r="G194" s="2">
        <f t="shared" si="27"/>
        <v>3</v>
      </c>
      <c r="H194" s="149">
        <f t="shared" si="24"/>
        <v>177</v>
      </c>
    </row>
    <row r="195" spans="1:8" ht="14.4" x14ac:dyDescent="0.3">
      <c r="A195" s="162" t="s">
        <v>193</v>
      </c>
      <c r="B195" s="155">
        <v>3</v>
      </c>
      <c r="C195" s="163">
        <v>3</v>
      </c>
      <c r="D195" s="2">
        <f t="shared" si="25"/>
        <v>3</v>
      </c>
      <c r="E195" s="2" t="str">
        <f t="shared" si="20"/>
        <v/>
      </c>
      <c r="F195" s="2" t="str">
        <f t="shared" si="26"/>
        <v>3,0</v>
      </c>
      <c r="G195" s="2">
        <f t="shared" si="27"/>
        <v>3</v>
      </c>
      <c r="H195" s="149">
        <f t="shared" si="24"/>
        <v>178</v>
      </c>
    </row>
    <row r="196" spans="1:8" ht="14.4" x14ac:dyDescent="0.3">
      <c r="A196" s="162" t="s">
        <v>196</v>
      </c>
      <c r="B196" s="155">
        <v>3</v>
      </c>
      <c r="C196" s="163">
        <v>3</v>
      </c>
      <c r="D196" s="2">
        <f t="shared" si="25"/>
        <v>3</v>
      </c>
      <c r="E196" s="2" t="str">
        <f t="shared" si="20"/>
        <v/>
      </c>
      <c r="F196" s="2" t="str">
        <f t="shared" si="26"/>
        <v>3,0</v>
      </c>
      <c r="G196" s="2">
        <f t="shared" si="27"/>
        <v>3</v>
      </c>
      <c r="H196" s="149">
        <f t="shared" si="24"/>
        <v>179</v>
      </c>
    </row>
    <row r="197" spans="1:8" ht="14.4" x14ac:dyDescent="0.3">
      <c r="A197" s="162" t="s">
        <v>197</v>
      </c>
      <c r="B197" s="155">
        <v>3</v>
      </c>
      <c r="C197" s="163">
        <v>3</v>
      </c>
      <c r="D197" s="2">
        <f t="shared" si="25"/>
        <v>3</v>
      </c>
      <c r="E197" s="2" t="str">
        <f t="shared" ref="E197:E237" si="28">IF(IFERROR(FIND("*",C197),0)&gt;0,"*","")</f>
        <v/>
      </c>
      <c r="F197" s="2" t="str">
        <f t="shared" si="26"/>
        <v>3,0</v>
      </c>
      <c r="G197" s="2">
        <f t="shared" si="27"/>
        <v>3</v>
      </c>
      <c r="H197" s="149">
        <f t="shared" si="24"/>
        <v>180</v>
      </c>
    </row>
    <row r="198" spans="1:8" ht="14.4" x14ac:dyDescent="0.3">
      <c r="A198" s="162" t="s">
        <v>199</v>
      </c>
      <c r="B198" s="155">
        <v>3</v>
      </c>
      <c r="C198" s="163">
        <v>3</v>
      </c>
      <c r="D198" s="2">
        <f t="shared" si="25"/>
        <v>3</v>
      </c>
      <c r="E198" s="2" t="str">
        <f t="shared" si="28"/>
        <v/>
      </c>
      <c r="F198" s="2" t="str">
        <f t="shared" si="26"/>
        <v>3,0</v>
      </c>
      <c r="G198" s="2">
        <f t="shared" si="27"/>
        <v>3</v>
      </c>
      <c r="H198" s="149">
        <f t="shared" si="24"/>
        <v>181</v>
      </c>
    </row>
    <row r="199" spans="1:8" ht="14.4" x14ac:dyDescent="0.3">
      <c r="A199" s="162" t="s">
        <v>200</v>
      </c>
      <c r="B199" s="155">
        <v>3</v>
      </c>
      <c r="C199" s="163">
        <v>3</v>
      </c>
      <c r="D199" s="2">
        <f t="shared" si="25"/>
        <v>3</v>
      </c>
      <c r="E199" s="2" t="str">
        <f t="shared" si="28"/>
        <v/>
      </c>
      <c r="F199" s="2" t="str">
        <f t="shared" si="26"/>
        <v>3,0</v>
      </c>
      <c r="G199" s="2">
        <f t="shared" si="27"/>
        <v>3</v>
      </c>
      <c r="H199" s="149">
        <f t="shared" si="24"/>
        <v>182</v>
      </c>
    </row>
    <row r="200" spans="1:8" ht="14.4" x14ac:dyDescent="0.3">
      <c r="A200" s="162" t="s">
        <v>204</v>
      </c>
      <c r="B200" s="155">
        <v>3</v>
      </c>
      <c r="C200" s="163">
        <v>3</v>
      </c>
      <c r="D200" s="2">
        <f t="shared" si="25"/>
        <v>3</v>
      </c>
      <c r="E200" s="2" t="str">
        <f t="shared" si="28"/>
        <v/>
      </c>
      <c r="F200" s="2" t="str">
        <f t="shared" si="26"/>
        <v>3,0</v>
      </c>
      <c r="G200" s="2">
        <f t="shared" si="27"/>
        <v>3</v>
      </c>
      <c r="H200" s="149">
        <f t="shared" si="24"/>
        <v>183</v>
      </c>
    </row>
    <row r="201" spans="1:8" ht="14.4" x14ac:dyDescent="0.3">
      <c r="A201" s="162" t="s">
        <v>207</v>
      </c>
      <c r="B201" s="155">
        <v>3</v>
      </c>
      <c r="C201" s="163">
        <v>3</v>
      </c>
      <c r="D201" s="2">
        <f t="shared" si="25"/>
        <v>3</v>
      </c>
      <c r="E201" s="2" t="str">
        <f t="shared" si="28"/>
        <v/>
      </c>
      <c r="F201" s="2" t="str">
        <f t="shared" si="26"/>
        <v>3,0</v>
      </c>
      <c r="G201" s="2">
        <f t="shared" si="27"/>
        <v>3</v>
      </c>
      <c r="H201" s="149">
        <f t="shared" si="24"/>
        <v>184</v>
      </c>
    </row>
    <row r="202" spans="1:8" ht="14.4" x14ac:dyDescent="0.3">
      <c r="A202" s="162" t="s">
        <v>208</v>
      </c>
      <c r="B202" s="155">
        <v>3</v>
      </c>
      <c r="C202" s="163">
        <v>3</v>
      </c>
      <c r="D202" s="2">
        <f t="shared" si="25"/>
        <v>3</v>
      </c>
      <c r="E202" s="2" t="str">
        <f t="shared" si="28"/>
        <v/>
      </c>
      <c r="F202" s="2" t="str">
        <f t="shared" si="26"/>
        <v>3,0</v>
      </c>
      <c r="G202" s="2">
        <f t="shared" si="27"/>
        <v>3</v>
      </c>
      <c r="H202" s="149">
        <f t="shared" si="24"/>
        <v>185</v>
      </c>
    </row>
    <row r="203" spans="1:8" ht="14.4" x14ac:dyDescent="0.3">
      <c r="A203" s="162" t="s">
        <v>209</v>
      </c>
      <c r="B203" s="155">
        <v>3</v>
      </c>
      <c r="C203" s="163">
        <v>3</v>
      </c>
      <c r="D203" s="2">
        <f t="shared" si="25"/>
        <v>3</v>
      </c>
      <c r="E203" s="2" t="str">
        <f t="shared" si="28"/>
        <v/>
      </c>
      <c r="F203" s="2" t="str">
        <f t="shared" si="26"/>
        <v>3,0</v>
      </c>
      <c r="G203" s="2">
        <f t="shared" si="27"/>
        <v>3</v>
      </c>
      <c r="H203" s="149">
        <f t="shared" si="24"/>
        <v>186</v>
      </c>
    </row>
    <row r="204" spans="1:8" ht="14.4" x14ac:dyDescent="0.3">
      <c r="A204" s="162" t="s">
        <v>210</v>
      </c>
      <c r="B204" s="155">
        <v>3</v>
      </c>
      <c r="C204" s="163">
        <v>3</v>
      </c>
      <c r="D204" s="2">
        <f t="shared" si="25"/>
        <v>3</v>
      </c>
      <c r="E204" s="2" t="str">
        <f t="shared" si="28"/>
        <v/>
      </c>
      <c r="F204" s="2" t="str">
        <f t="shared" si="26"/>
        <v>3,0</v>
      </c>
      <c r="G204" s="2">
        <f t="shared" si="27"/>
        <v>3</v>
      </c>
      <c r="H204" s="149">
        <f t="shared" si="24"/>
        <v>187</v>
      </c>
    </row>
    <row r="205" spans="1:8" ht="14.4" x14ac:dyDescent="0.3">
      <c r="A205" s="162" t="s">
        <v>211</v>
      </c>
      <c r="B205" s="155">
        <v>3</v>
      </c>
      <c r="C205" s="163">
        <v>3</v>
      </c>
      <c r="D205" s="2">
        <f t="shared" si="25"/>
        <v>3</v>
      </c>
      <c r="E205" s="2" t="str">
        <f t="shared" si="28"/>
        <v/>
      </c>
      <c r="F205" s="2" t="str">
        <f t="shared" si="26"/>
        <v>3,0</v>
      </c>
      <c r="G205" s="2">
        <f t="shared" si="27"/>
        <v>3</v>
      </c>
      <c r="H205" s="149">
        <f t="shared" si="24"/>
        <v>188</v>
      </c>
    </row>
    <row r="206" spans="1:8" ht="14.4" x14ac:dyDescent="0.3">
      <c r="A206" s="162" t="s">
        <v>212</v>
      </c>
      <c r="B206" s="155">
        <v>3</v>
      </c>
      <c r="C206" s="163">
        <v>3</v>
      </c>
      <c r="D206" s="2">
        <f t="shared" si="25"/>
        <v>3</v>
      </c>
      <c r="E206" s="2" t="str">
        <f t="shared" si="28"/>
        <v/>
      </c>
      <c r="F206" s="2" t="str">
        <f t="shared" si="26"/>
        <v>3,0</v>
      </c>
      <c r="G206" s="2">
        <f t="shared" si="27"/>
        <v>3</v>
      </c>
      <c r="H206" s="149">
        <f t="shared" si="24"/>
        <v>189</v>
      </c>
    </row>
    <row r="207" spans="1:8" ht="14.4" x14ac:dyDescent="0.3">
      <c r="A207" s="162" t="s">
        <v>213</v>
      </c>
      <c r="B207" s="155">
        <v>3</v>
      </c>
      <c r="C207" s="163">
        <v>3</v>
      </c>
      <c r="D207" s="2">
        <f t="shared" si="25"/>
        <v>3</v>
      </c>
      <c r="E207" s="2" t="str">
        <f t="shared" si="28"/>
        <v/>
      </c>
      <c r="F207" s="2" t="str">
        <f t="shared" si="26"/>
        <v>3,0</v>
      </c>
      <c r="G207" s="2">
        <f t="shared" si="27"/>
        <v>3</v>
      </c>
      <c r="H207" s="149">
        <f t="shared" si="24"/>
        <v>190</v>
      </c>
    </row>
    <row r="208" spans="1:8" ht="14.4" x14ac:dyDescent="0.3">
      <c r="A208" s="162" t="s">
        <v>214</v>
      </c>
      <c r="B208" s="155">
        <v>3</v>
      </c>
      <c r="C208" s="163">
        <v>3</v>
      </c>
      <c r="D208" s="2">
        <f t="shared" ref="D208:D237" si="29">VALUE(SUBSTITUTE(C208, "*", ""))</f>
        <v>3</v>
      </c>
      <c r="E208" s="2" t="str">
        <f t="shared" si="28"/>
        <v/>
      </c>
      <c r="F208" s="2" t="str">
        <f t="shared" ref="F208:F237" si="30">TEXT(D208,"0,0") &amp; E208</f>
        <v>3,0</v>
      </c>
      <c r="G208" s="2">
        <f t="shared" ref="G208:G237" si="31">IF(E208="",D208,D208+0.1)</f>
        <v>3</v>
      </c>
      <c r="H208" s="149">
        <f t="shared" si="24"/>
        <v>191</v>
      </c>
    </row>
    <row r="209" spans="1:8" ht="14.4" x14ac:dyDescent="0.3">
      <c r="A209" s="162" t="s">
        <v>215</v>
      </c>
      <c r="B209" s="155">
        <v>3</v>
      </c>
      <c r="C209" s="163">
        <v>3</v>
      </c>
      <c r="D209" s="2">
        <f t="shared" si="29"/>
        <v>3</v>
      </c>
      <c r="E209" s="2" t="str">
        <f t="shared" si="28"/>
        <v/>
      </c>
      <c r="F209" s="2" t="str">
        <f t="shared" si="30"/>
        <v>3,0</v>
      </c>
      <c r="G209" s="2">
        <f t="shared" si="31"/>
        <v>3</v>
      </c>
      <c r="H209" s="149">
        <f t="shared" si="24"/>
        <v>192</v>
      </c>
    </row>
    <row r="210" spans="1:8" ht="14.4" x14ac:dyDescent="0.3">
      <c r="A210" s="162" t="s">
        <v>218</v>
      </c>
      <c r="B210" s="155">
        <v>3</v>
      </c>
      <c r="C210" s="163">
        <v>3</v>
      </c>
      <c r="D210" s="2">
        <f t="shared" si="29"/>
        <v>3</v>
      </c>
      <c r="E210" s="2" t="str">
        <f t="shared" si="28"/>
        <v/>
      </c>
      <c r="F210" s="2" t="str">
        <f t="shared" si="30"/>
        <v>3,0</v>
      </c>
      <c r="G210" s="2">
        <f t="shared" si="31"/>
        <v>3</v>
      </c>
      <c r="H210" s="149">
        <f t="shared" si="24"/>
        <v>193</v>
      </c>
    </row>
    <row r="211" spans="1:8" ht="14.4" x14ac:dyDescent="0.3">
      <c r="A211" s="162" t="s">
        <v>220</v>
      </c>
      <c r="B211" s="155">
        <v>3</v>
      </c>
      <c r="C211" s="163">
        <v>3</v>
      </c>
      <c r="D211" s="2">
        <f t="shared" si="29"/>
        <v>3</v>
      </c>
      <c r="E211" s="2" t="str">
        <f t="shared" si="28"/>
        <v/>
      </c>
      <c r="F211" s="2" t="str">
        <f t="shared" si="30"/>
        <v>3,0</v>
      </c>
      <c r="G211" s="2">
        <f t="shared" si="31"/>
        <v>3</v>
      </c>
      <c r="H211" s="149">
        <f t="shared" si="24"/>
        <v>194</v>
      </c>
    </row>
    <row r="212" spans="1:8" ht="14.4" x14ac:dyDescent="0.3">
      <c r="A212" s="162" t="s">
        <v>221</v>
      </c>
      <c r="B212" s="155">
        <v>3</v>
      </c>
      <c r="C212" s="163">
        <v>3</v>
      </c>
      <c r="D212" s="2">
        <f t="shared" si="29"/>
        <v>3</v>
      </c>
      <c r="E212" s="2" t="str">
        <f t="shared" si="28"/>
        <v/>
      </c>
      <c r="F212" s="2" t="str">
        <f t="shared" si="30"/>
        <v>3,0</v>
      </c>
      <c r="G212" s="2">
        <f t="shared" si="31"/>
        <v>3</v>
      </c>
      <c r="H212" s="149">
        <f t="shared" ref="H212:H237" si="32">H211+1</f>
        <v>195</v>
      </c>
    </row>
    <row r="213" spans="1:8" ht="14.4" x14ac:dyDescent="0.3">
      <c r="A213" s="162" t="s">
        <v>223</v>
      </c>
      <c r="B213" s="155">
        <v>3</v>
      </c>
      <c r="C213" s="166">
        <v>3</v>
      </c>
      <c r="D213" s="2">
        <f t="shared" si="29"/>
        <v>3</v>
      </c>
      <c r="E213" s="2" t="str">
        <f t="shared" si="28"/>
        <v/>
      </c>
      <c r="F213" s="2" t="str">
        <f t="shared" si="30"/>
        <v>3,0</v>
      </c>
      <c r="G213" s="2">
        <f t="shared" si="31"/>
        <v>3</v>
      </c>
      <c r="H213" s="149">
        <f t="shared" si="32"/>
        <v>196</v>
      </c>
    </row>
    <row r="214" spans="1:8" ht="14.4" x14ac:dyDescent="0.3">
      <c r="A214" s="162" t="s">
        <v>227</v>
      </c>
      <c r="B214" s="155">
        <v>3</v>
      </c>
      <c r="C214" s="163">
        <v>3</v>
      </c>
      <c r="D214" s="2">
        <f t="shared" si="29"/>
        <v>3</v>
      </c>
      <c r="E214" s="2" t="str">
        <f t="shared" si="28"/>
        <v/>
      </c>
      <c r="F214" s="2" t="str">
        <f t="shared" si="30"/>
        <v>3,0</v>
      </c>
      <c r="G214" s="2">
        <f t="shared" si="31"/>
        <v>3</v>
      </c>
      <c r="H214" s="149">
        <f t="shared" si="32"/>
        <v>197</v>
      </c>
    </row>
    <row r="215" spans="1:8" ht="14.4" x14ac:dyDescent="0.3">
      <c r="A215" s="162" t="s">
        <v>230</v>
      </c>
      <c r="B215" s="155">
        <v>3</v>
      </c>
      <c r="C215" s="163">
        <v>3</v>
      </c>
      <c r="D215" s="2">
        <f t="shared" si="29"/>
        <v>3</v>
      </c>
      <c r="E215" s="2" t="str">
        <f t="shared" si="28"/>
        <v/>
      </c>
      <c r="F215" s="2" t="str">
        <f t="shared" si="30"/>
        <v>3,0</v>
      </c>
      <c r="G215" s="2">
        <f t="shared" si="31"/>
        <v>3</v>
      </c>
      <c r="H215" s="149">
        <f t="shared" si="32"/>
        <v>198</v>
      </c>
    </row>
    <row r="216" spans="1:8" ht="14.4" x14ac:dyDescent="0.3">
      <c r="A216" s="162" t="s">
        <v>234</v>
      </c>
      <c r="B216" s="155">
        <v>3</v>
      </c>
      <c r="C216" s="163">
        <v>3</v>
      </c>
      <c r="D216" s="2">
        <f t="shared" si="29"/>
        <v>3</v>
      </c>
      <c r="E216" s="2" t="str">
        <f t="shared" si="28"/>
        <v/>
      </c>
      <c r="F216" s="2" t="str">
        <f t="shared" si="30"/>
        <v>3,0</v>
      </c>
      <c r="G216" s="2">
        <f t="shared" si="31"/>
        <v>3</v>
      </c>
      <c r="H216" s="149">
        <f t="shared" si="32"/>
        <v>199</v>
      </c>
    </row>
    <row r="217" spans="1:8" ht="14.4" x14ac:dyDescent="0.3">
      <c r="A217" s="162" t="s">
        <v>235</v>
      </c>
      <c r="B217" s="155">
        <v>3</v>
      </c>
      <c r="C217" s="163">
        <v>3</v>
      </c>
      <c r="D217" s="2">
        <f t="shared" si="29"/>
        <v>3</v>
      </c>
      <c r="E217" s="2" t="str">
        <f t="shared" si="28"/>
        <v/>
      </c>
      <c r="F217" s="2" t="str">
        <f t="shared" si="30"/>
        <v>3,0</v>
      </c>
      <c r="G217" s="2">
        <f t="shared" si="31"/>
        <v>3</v>
      </c>
      <c r="H217" s="149">
        <f t="shared" si="32"/>
        <v>200</v>
      </c>
    </row>
    <row r="218" spans="1:8" ht="14.4" x14ac:dyDescent="0.3">
      <c r="A218" s="162" t="s">
        <v>236</v>
      </c>
      <c r="B218" s="155">
        <v>3</v>
      </c>
      <c r="C218" s="163">
        <v>3</v>
      </c>
      <c r="D218" s="2">
        <f t="shared" si="29"/>
        <v>3</v>
      </c>
      <c r="E218" s="2" t="str">
        <f t="shared" si="28"/>
        <v/>
      </c>
      <c r="F218" s="2" t="str">
        <f t="shared" si="30"/>
        <v>3,0</v>
      </c>
      <c r="G218" s="2">
        <f t="shared" si="31"/>
        <v>3</v>
      </c>
      <c r="H218" s="149">
        <f t="shared" si="32"/>
        <v>201</v>
      </c>
    </row>
    <row r="219" spans="1:8" ht="14.4" x14ac:dyDescent="0.3">
      <c r="A219" s="162" t="s">
        <v>237</v>
      </c>
      <c r="B219" s="155">
        <v>3</v>
      </c>
      <c r="C219" s="163">
        <v>3</v>
      </c>
      <c r="D219" s="2">
        <f t="shared" si="29"/>
        <v>3</v>
      </c>
      <c r="E219" s="2" t="str">
        <f t="shared" si="28"/>
        <v/>
      </c>
      <c r="F219" s="2" t="str">
        <f t="shared" si="30"/>
        <v>3,0</v>
      </c>
      <c r="G219" s="2">
        <f t="shared" si="31"/>
        <v>3</v>
      </c>
      <c r="H219" s="149">
        <f t="shared" si="32"/>
        <v>202</v>
      </c>
    </row>
    <row r="220" spans="1:8" ht="14.4" x14ac:dyDescent="0.3">
      <c r="A220" s="162" t="s">
        <v>242</v>
      </c>
      <c r="B220" s="155">
        <v>3</v>
      </c>
      <c r="C220" s="166">
        <v>3</v>
      </c>
      <c r="D220" s="2">
        <f t="shared" si="29"/>
        <v>3</v>
      </c>
      <c r="E220" s="2" t="str">
        <f t="shared" si="28"/>
        <v/>
      </c>
      <c r="F220" s="2" t="str">
        <f t="shared" si="30"/>
        <v>3,0</v>
      </c>
      <c r="G220" s="2">
        <f t="shared" si="31"/>
        <v>3</v>
      </c>
      <c r="H220" s="149">
        <f t="shared" si="32"/>
        <v>203</v>
      </c>
    </row>
    <row r="221" spans="1:8" ht="14.4" x14ac:dyDescent="0.3">
      <c r="A221" s="162" t="s">
        <v>243</v>
      </c>
      <c r="B221" s="155">
        <v>3</v>
      </c>
      <c r="C221" s="163">
        <v>3</v>
      </c>
      <c r="D221" s="2">
        <f t="shared" si="29"/>
        <v>3</v>
      </c>
      <c r="E221" s="2" t="str">
        <f t="shared" si="28"/>
        <v/>
      </c>
      <c r="F221" s="2" t="str">
        <f t="shared" si="30"/>
        <v>3,0</v>
      </c>
      <c r="G221" s="2">
        <f t="shared" si="31"/>
        <v>3</v>
      </c>
      <c r="H221" s="149">
        <f t="shared" si="32"/>
        <v>204</v>
      </c>
    </row>
    <row r="222" spans="1:8" ht="14.4" x14ac:dyDescent="0.3">
      <c r="A222" s="162" t="s">
        <v>245</v>
      </c>
      <c r="B222" s="155">
        <v>3</v>
      </c>
      <c r="C222" s="163">
        <v>3</v>
      </c>
      <c r="D222" s="2">
        <f t="shared" si="29"/>
        <v>3</v>
      </c>
      <c r="E222" s="2" t="str">
        <f t="shared" si="28"/>
        <v/>
      </c>
      <c r="F222" s="2" t="str">
        <f t="shared" si="30"/>
        <v>3,0</v>
      </c>
      <c r="G222" s="2">
        <f t="shared" si="31"/>
        <v>3</v>
      </c>
      <c r="H222" s="149">
        <f t="shared" si="32"/>
        <v>205</v>
      </c>
    </row>
    <row r="223" spans="1:8" ht="14.4" x14ac:dyDescent="0.3">
      <c r="A223" s="162" t="s">
        <v>246</v>
      </c>
      <c r="B223" s="155">
        <v>3</v>
      </c>
      <c r="C223" s="163">
        <v>3</v>
      </c>
      <c r="D223" s="2">
        <f t="shared" si="29"/>
        <v>3</v>
      </c>
      <c r="E223" s="2" t="str">
        <f t="shared" si="28"/>
        <v/>
      </c>
      <c r="F223" s="2" t="str">
        <f t="shared" si="30"/>
        <v>3,0</v>
      </c>
      <c r="G223" s="2">
        <f t="shared" si="31"/>
        <v>3</v>
      </c>
      <c r="H223" s="149">
        <f t="shared" si="32"/>
        <v>206</v>
      </c>
    </row>
    <row r="224" spans="1:8" ht="14.4" x14ac:dyDescent="0.3">
      <c r="A224" s="162" t="s">
        <v>248</v>
      </c>
      <c r="B224" s="155">
        <v>3</v>
      </c>
      <c r="C224" s="163">
        <v>3</v>
      </c>
      <c r="D224" s="2">
        <f t="shared" si="29"/>
        <v>3</v>
      </c>
      <c r="E224" s="2" t="str">
        <f t="shared" si="28"/>
        <v/>
      </c>
      <c r="F224" s="2" t="str">
        <f t="shared" si="30"/>
        <v>3,0</v>
      </c>
      <c r="G224" s="2">
        <f t="shared" si="31"/>
        <v>3</v>
      </c>
      <c r="H224" s="149">
        <f t="shared" si="32"/>
        <v>207</v>
      </c>
    </row>
    <row r="225" spans="1:8" ht="14.4" x14ac:dyDescent="0.3">
      <c r="A225" s="162" t="s">
        <v>251</v>
      </c>
      <c r="B225" s="155">
        <v>3</v>
      </c>
      <c r="C225" s="163">
        <v>3</v>
      </c>
      <c r="D225" s="2">
        <f t="shared" si="29"/>
        <v>3</v>
      </c>
      <c r="E225" s="2" t="str">
        <f t="shared" si="28"/>
        <v/>
      </c>
      <c r="F225" s="2" t="str">
        <f t="shared" si="30"/>
        <v>3,0</v>
      </c>
      <c r="G225" s="2">
        <f t="shared" si="31"/>
        <v>3</v>
      </c>
      <c r="H225" s="149">
        <f t="shared" si="32"/>
        <v>208</v>
      </c>
    </row>
    <row r="226" spans="1:8" ht="14.4" x14ac:dyDescent="0.3">
      <c r="A226" s="162" t="s">
        <v>252</v>
      </c>
      <c r="B226" s="155">
        <v>3</v>
      </c>
      <c r="C226" s="163">
        <v>3</v>
      </c>
      <c r="D226" s="2">
        <f t="shared" si="29"/>
        <v>3</v>
      </c>
      <c r="E226" s="2" t="str">
        <f t="shared" si="28"/>
        <v/>
      </c>
      <c r="F226" s="2" t="str">
        <f t="shared" si="30"/>
        <v>3,0</v>
      </c>
      <c r="G226" s="2">
        <f t="shared" si="31"/>
        <v>3</v>
      </c>
      <c r="H226" s="149">
        <f t="shared" si="32"/>
        <v>209</v>
      </c>
    </row>
    <row r="227" spans="1:8" ht="14.4" x14ac:dyDescent="0.3">
      <c r="A227" s="162" t="s">
        <v>254</v>
      </c>
      <c r="B227" s="155">
        <v>3</v>
      </c>
      <c r="C227" s="166">
        <v>3</v>
      </c>
      <c r="D227" s="2">
        <f t="shared" si="29"/>
        <v>3</v>
      </c>
      <c r="E227" s="2" t="str">
        <f t="shared" si="28"/>
        <v/>
      </c>
      <c r="F227" s="2" t="str">
        <f t="shared" si="30"/>
        <v>3,0</v>
      </c>
      <c r="G227" s="2">
        <f t="shared" si="31"/>
        <v>3</v>
      </c>
      <c r="H227" s="149">
        <f t="shared" si="32"/>
        <v>210</v>
      </c>
    </row>
    <row r="228" spans="1:8" ht="14.4" x14ac:dyDescent="0.3">
      <c r="A228" s="162" t="s">
        <v>260</v>
      </c>
      <c r="B228" s="155">
        <v>3</v>
      </c>
      <c r="C228" s="163">
        <v>3</v>
      </c>
      <c r="D228" s="2">
        <f t="shared" si="29"/>
        <v>3</v>
      </c>
      <c r="E228" s="2" t="str">
        <f t="shared" si="28"/>
        <v/>
      </c>
      <c r="F228" s="2" t="str">
        <f t="shared" si="30"/>
        <v>3,0</v>
      </c>
      <c r="G228" s="2">
        <f t="shared" si="31"/>
        <v>3</v>
      </c>
      <c r="H228" s="149">
        <f t="shared" si="32"/>
        <v>211</v>
      </c>
    </row>
    <row r="229" spans="1:8" ht="14.4" x14ac:dyDescent="0.3">
      <c r="A229" s="162" t="s">
        <v>261</v>
      </c>
      <c r="B229" s="155">
        <v>3</v>
      </c>
      <c r="C229" s="163">
        <v>3</v>
      </c>
      <c r="D229" s="2">
        <f t="shared" si="29"/>
        <v>3</v>
      </c>
      <c r="E229" s="2" t="str">
        <f t="shared" si="28"/>
        <v/>
      </c>
      <c r="F229" s="2" t="str">
        <f t="shared" si="30"/>
        <v>3,0</v>
      </c>
      <c r="G229" s="2">
        <f t="shared" si="31"/>
        <v>3</v>
      </c>
      <c r="H229" s="149">
        <f t="shared" si="32"/>
        <v>212</v>
      </c>
    </row>
    <row r="230" spans="1:8" ht="14.4" x14ac:dyDescent="0.3">
      <c r="A230" s="162" t="s">
        <v>264</v>
      </c>
      <c r="B230" s="155">
        <v>3</v>
      </c>
      <c r="C230" s="163">
        <v>3</v>
      </c>
      <c r="D230" s="2">
        <f t="shared" si="29"/>
        <v>3</v>
      </c>
      <c r="E230" s="2" t="str">
        <f t="shared" si="28"/>
        <v/>
      </c>
      <c r="F230" s="2" t="str">
        <f t="shared" si="30"/>
        <v>3,0</v>
      </c>
      <c r="G230" s="2">
        <f t="shared" si="31"/>
        <v>3</v>
      </c>
      <c r="H230" s="149">
        <f t="shared" si="32"/>
        <v>213</v>
      </c>
    </row>
    <row r="231" spans="1:8" ht="14.4" x14ac:dyDescent="0.3">
      <c r="A231" s="162" t="s">
        <v>265</v>
      </c>
      <c r="B231" s="155">
        <v>3</v>
      </c>
      <c r="C231" s="163">
        <v>3</v>
      </c>
      <c r="D231" s="2">
        <f t="shared" si="29"/>
        <v>3</v>
      </c>
      <c r="E231" s="2" t="str">
        <f t="shared" si="28"/>
        <v/>
      </c>
      <c r="F231" s="2" t="str">
        <f t="shared" si="30"/>
        <v>3,0</v>
      </c>
      <c r="G231" s="2">
        <f t="shared" si="31"/>
        <v>3</v>
      </c>
      <c r="H231" s="149">
        <f t="shared" si="32"/>
        <v>214</v>
      </c>
    </row>
    <row r="232" spans="1:8" ht="14.4" x14ac:dyDescent="0.3">
      <c r="A232" s="162" t="s">
        <v>268</v>
      </c>
      <c r="B232" s="155">
        <v>3</v>
      </c>
      <c r="C232" s="163">
        <v>3</v>
      </c>
      <c r="D232" s="2">
        <f t="shared" si="29"/>
        <v>3</v>
      </c>
      <c r="E232" s="2" t="str">
        <f t="shared" si="28"/>
        <v/>
      </c>
      <c r="F232" s="2" t="str">
        <f t="shared" si="30"/>
        <v>3,0</v>
      </c>
      <c r="G232" s="2">
        <f t="shared" si="31"/>
        <v>3</v>
      </c>
      <c r="H232" s="149">
        <f t="shared" si="32"/>
        <v>215</v>
      </c>
    </row>
    <row r="233" spans="1:8" ht="14.4" x14ac:dyDescent="0.3">
      <c r="A233" s="162" t="s">
        <v>273</v>
      </c>
      <c r="B233" s="155">
        <v>3</v>
      </c>
      <c r="C233" s="163">
        <v>3</v>
      </c>
      <c r="D233" s="2">
        <f t="shared" si="29"/>
        <v>3</v>
      </c>
      <c r="E233" s="2" t="str">
        <f t="shared" si="28"/>
        <v/>
      </c>
      <c r="F233" s="2" t="str">
        <f t="shared" si="30"/>
        <v>3,0</v>
      </c>
      <c r="G233" s="2">
        <f t="shared" si="31"/>
        <v>3</v>
      </c>
      <c r="H233" s="149">
        <f t="shared" si="32"/>
        <v>216</v>
      </c>
    </row>
    <row r="234" spans="1:8" ht="14.4" x14ac:dyDescent="0.3">
      <c r="A234" s="162" t="s">
        <v>274</v>
      </c>
      <c r="B234" s="155">
        <v>3</v>
      </c>
      <c r="C234" s="163">
        <v>3</v>
      </c>
      <c r="D234" s="2">
        <f t="shared" si="29"/>
        <v>3</v>
      </c>
      <c r="E234" s="2" t="str">
        <f t="shared" si="28"/>
        <v/>
      </c>
      <c r="F234" s="2" t="str">
        <f t="shared" si="30"/>
        <v>3,0</v>
      </c>
      <c r="G234" s="2">
        <f t="shared" si="31"/>
        <v>3</v>
      </c>
      <c r="H234" s="149">
        <f t="shared" si="32"/>
        <v>217</v>
      </c>
    </row>
    <row r="235" spans="1:8" ht="14.4" x14ac:dyDescent="0.3">
      <c r="A235" s="162" t="s">
        <v>275</v>
      </c>
      <c r="B235" s="155">
        <v>3.5</v>
      </c>
      <c r="C235" s="163">
        <v>3</v>
      </c>
      <c r="D235" s="2">
        <f t="shared" si="29"/>
        <v>3</v>
      </c>
      <c r="E235" s="2" t="str">
        <f t="shared" si="28"/>
        <v/>
      </c>
      <c r="F235" s="2" t="str">
        <f t="shared" si="30"/>
        <v>3,0</v>
      </c>
      <c r="G235" s="2">
        <f t="shared" si="31"/>
        <v>3</v>
      </c>
      <c r="H235" s="149">
        <f t="shared" si="32"/>
        <v>218</v>
      </c>
    </row>
    <row r="236" spans="1:8" ht="14.4" x14ac:dyDescent="0.3">
      <c r="A236" s="162" t="s">
        <v>163</v>
      </c>
      <c r="B236" s="155">
        <v>3</v>
      </c>
      <c r="C236" s="163">
        <v>3</v>
      </c>
      <c r="D236" s="2">
        <f t="shared" si="29"/>
        <v>3</v>
      </c>
      <c r="E236" s="2" t="str">
        <f t="shared" si="28"/>
        <v/>
      </c>
      <c r="F236" s="2" t="str">
        <f t="shared" si="30"/>
        <v>3,0</v>
      </c>
      <c r="G236" s="2">
        <f t="shared" si="31"/>
        <v>3</v>
      </c>
      <c r="H236" s="149">
        <f t="shared" si="32"/>
        <v>219</v>
      </c>
    </row>
    <row r="237" spans="1:8" ht="14.4" x14ac:dyDescent="0.3">
      <c r="A237" s="154" t="s">
        <v>286</v>
      </c>
      <c r="B237" s="155">
        <v>3</v>
      </c>
      <c r="C237" s="156">
        <v>3</v>
      </c>
      <c r="D237" s="2">
        <f t="shared" si="29"/>
        <v>3</v>
      </c>
      <c r="E237" s="2" t="str">
        <f t="shared" si="28"/>
        <v/>
      </c>
      <c r="F237" s="2" t="str">
        <f t="shared" si="30"/>
        <v>3,0</v>
      </c>
      <c r="G237" s="2">
        <f t="shared" si="31"/>
        <v>3</v>
      </c>
      <c r="H237" s="149">
        <f t="shared" si="32"/>
        <v>220</v>
      </c>
    </row>
  </sheetData>
  <sortState xmlns:xlrd2="http://schemas.microsoft.com/office/spreadsheetml/2017/richdata2" ref="A5:H16">
    <sortCondition descending="1" ref="C5:C16"/>
  </sortState>
  <mergeCells count="3">
    <mergeCell ref="A1:A3"/>
    <mergeCell ref="B1:B3"/>
    <mergeCell ref="C1:C3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Парный рейтинг</vt:lpstr>
      <vt:lpstr>Ласт турнир</vt:lpstr>
      <vt:lpstr>Начисление очков_</vt:lpstr>
      <vt:lpstr>DPR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2026-03-02T18:22:29Z</dcterms:modified>
</cp:coreProperties>
</file>